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2025기획팀\6. 공약사항(매니페스토)\25년 하반기 공약사항 추진실적\"/>
    </mc:Choice>
  </mc:AlternateContent>
  <xr:revisionPtr revIDLastSave="0" documentId="13_ncr:1_{F96662BA-F345-4FCE-AA62-4A0039ACEA7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확보계획" sheetId="1" r:id="rId1"/>
    <sheet name="확보실적" sheetId="3" r:id="rId2"/>
  </sheets>
  <externalReferences>
    <externalReference r:id="rId3"/>
    <externalReference r:id="rId4"/>
    <externalReference r:id="rId5"/>
  </externalReferences>
  <definedNames>
    <definedName name="_xlnm._FilterDatabase" localSheetId="0" hidden="1">확보계획!$B$5:$R$64</definedName>
    <definedName name="_xlnm._FilterDatabase" localSheetId="1" hidden="1">확보실적!$B$2:$Q$64</definedName>
    <definedName name="_xlnm.Print_Area" localSheetId="0">확보계획!$A$1:$R$64</definedName>
    <definedName name="_xlnm.Print_Area" localSheetId="1">확보실적!$A$1:$P$64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40" i="1" l="1"/>
  <c r="J10" i="3" l="1"/>
  <c r="J11" i="3"/>
  <c r="J12" i="3"/>
  <c r="J13" i="3"/>
  <c r="J14" i="3"/>
  <c r="J16" i="3"/>
  <c r="J17" i="3"/>
  <c r="J18" i="3"/>
  <c r="J19" i="3"/>
  <c r="J20" i="3"/>
  <c r="J21" i="3"/>
  <c r="J22" i="3"/>
  <c r="J24" i="3"/>
  <c r="J25" i="3"/>
  <c r="J26" i="3"/>
  <c r="J27" i="3"/>
  <c r="J28" i="3"/>
  <c r="J29" i="3"/>
  <c r="J30" i="3"/>
  <c r="J31" i="3"/>
  <c r="J33" i="3"/>
  <c r="J34" i="3"/>
  <c r="J35" i="3"/>
  <c r="J36" i="3"/>
  <c r="J37" i="3"/>
  <c r="J38" i="3"/>
  <c r="J39" i="3"/>
  <c r="J40" i="3"/>
  <c r="J41" i="3"/>
  <c r="J42" i="3"/>
  <c r="J43" i="3"/>
  <c r="J45" i="3"/>
  <c r="J46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3" i="3"/>
  <c r="J64" i="3"/>
  <c r="J7" i="3"/>
  <c r="J8" i="3"/>
  <c r="J9" i="3"/>
  <c r="P53" i="3"/>
  <c r="P44" i="3"/>
  <c r="P32" i="3"/>
  <c r="P23" i="3"/>
  <c r="P15" i="3"/>
  <c r="P6" i="3"/>
  <c r="P5" i="3" l="1"/>
  <c r="K29" i="1"/>
  <c r="L46" i="1" l="1"/>
  <c r="K46" i="1" s="1"/>
  <c r="L47" i="1"/>
  <c r="K47" i="1" s="1"/>
  <c r="L48" i="1"/>
  <c r="L49" i="1"/>
  <c r="K49" i="1" s="1"/>
  <c r="L50" i="1"/>
  <c r="K50" i="1" s="1"/>
  <c r="L51" i="1"/>
  <c r="K51" i="1" s="1"/>
  <c r="L52" i="1"/>
  <c r="K61" i="1"/>
  <c r="G6" i="1"/>
  <c r="H6" i="1"/>
  <c r="I6" i="1"/>
  <c r="J6" i="1"/>
  <c r="M6" i="1"/>
  <c r="N6" i="1"/>
  <c r="O6" i="1"/>
  <c r="P6" i="1"/>
  <c r="Q6" i="1"/>
  <c r="R6" i="1"/>
  <c r="F7" i="1"/>
  <c r="K7" i="1"/>
  <c r="F8" i="1"/>
  <c r="L8" i="1"/>
  <c r="K8" i="1" s="1"/>
  <c r="F9" i="1"/>
  <c r="K9" i="1"/>
  <c r="F10" i="1"/>
  <c r="K10" i="1"/>
  <c r="F11" i="1"/>
  <c r="K11" i="1"/>
  <c r="F12" i="1"/>
  <c r="L12" i="1"/>
  <c r="F13" i="1"/>
  <c r="L13" i="1"/>
  <c r="K13" i="1" s="1"/>
  <c r="F14" i="1"/>
  <c r="K14" i="1"/>
  <c r="G15" i="1"/>
  <c r="H15" i="1"/>
  <c r="I15" i="1"/>
  <c r="J15" i="1"/>
  <c r="M15" i="1"/>
  <c r="N15" i="1"/>
  <c r="O15" i="1"/>
  <c r="P15" i="1"/>
  <c r="Q15" i="1"/>
  <c r="R15" i="1"/>
  <c r="F16" i="1"/>
  <c r="L16" i="1"/>
  <c r="K16" i="1" s="1"/>
  <c r="F17" i="1"/>
  <c r="L17" i="1"/>
  <c r="F18" i="1"/>
  <c r="L18" i="1"/>
  <c r="K18" i="1" s="1"/>
  <c r="L19" i="1"/>
  <c r="K19" i="1" s="1"/>
  <c r="F20" i="1"/>
  <c r="K20" i="1"/>
  <c r="F21" i="1"/>
  <c r="L21" i="1"/>
  <c r="K21" i="1" s="1"/>
  <c r="F22" i="1"/>
  <c r="L22" i="1"/>
  <c r="K22" i="1" s="1"/>
  <c r="G23" i="1"/>
  <c r="H23" i="1"/>
  <c r="I23" i="1"/>
  <c r="J23" i="1"/>
  <c r="L23" i="1"/>
  <c r="M23" i="1"/>
  <c r="N23" i="1"/>
  <c r="O23" i="1"/>
  <c r="P23" i="1"/>
  <c r="Q23" i="1"/>
  <c r="R23" i="1"/>
  <c r="F24" i="1"/>
  <c r="K24" i="1"/>
  <c r="F25" i="1"/>
  <c r="K25" i="1"/>
  <c r="F26" i="1"/>
  <c r="K26" i="1"/>
  <c r="F27" i="1"/>
  <c r="K27" i="1"/>
  <c r="F28" i="1"/>
  <c r="K28" i="1"/>
  <c r="F29" i="1"/>
  <c r="F30" i="1"/>
  <c r="K30" i="1"/>
  <c r="F31" i="1"/>
  <c r="K31" i="1"/>
  <c r="G32" i="1"/>
  <c r="H32" i="1"/>
  <c r="I32" i="1"/>
  <c r="J32" i="1"/>
  <c r="M32" i="1"/>
  <c r="N32" i="1"/>
  <c r="O32" i="1"/>
  <c r="P32" i="1"/>
  <c r="Q32" i="1"/>
  <c r="R32" i="1"/>
  <c r="F33" i="1"/>
  <c r="L33" i="1"/>
  <c r="F34" i="1"/>
  <c r="L34" i="1"/>
  <c r="K34" i="1" s="1"/>
  <c r="F35" i="1"/>
  <c r="L35" i="1"/>
  <c r="K35" i="1" s="1"/>
  <c r="F36" i="1"/>
  <c r="K36" i="1"/>
  <c r="F37" i="1"/>
  <c r="L37" i="1"/>
  <c r="K37" i="1" s="1"/>
  <c r="F38" i="1"/>
  <c r="K38" i="1"/>
  <c r="F39" i="1"/>
  <c r="K39" i="1"/>
  <c r="K40" i="1"/>
  <c r="F41" i="1"/>
  <c r="K41" i="1"/>
  <c r="F42" i="1"/>
  <c r="L42" i="1"/>
  <c r="K42" i="1" s="1"/>
  <c r="F43" i="1"/>
  <c r="L43" i="1"/>
  <c r="K43" i="1" s="1"/>
  <c r="G44" i="1"/>
  <c r="H44" i="1"/>
  <c r="I44" i="1"/>
  <c r="J44" i="1"/>
  <c r="M44" i="1"/>
  <c r="N44" i="1"/>
  <c r="O44" i="1"/>
  <c r="P44" i="1"/>
  <c r="Q44" i="1"/>
  <c r="R44" i="1"/>
  <c r="F45" i="1"/>
  <c r="F46" i="1"/>
  <c r="F47" i="1"/>
  <c r="F48" i="1"/>
  <c r="K48" i="1"/>
  <c r="F49" i="1"/>
  <c r="F50" i="1"/>
  <c r="F51" i="1"/>
  <c r="F52" i="1"/>
  <c r="K52" i="1"/>
  <c r="G53" i="1"/>
  <c r="H53" i="1"/>
  <c r="I53" i="1"/>
  <c r="J53" i="1"/>
  <c r="M53" i="1"/>
  <c r="N53" i="1"/>
  <c r="O53" i="1"/>
  <c r="P53" i="1"/>
  <c r="Q53" i="1"/>
  <c r="R53" i="1"/>
  <c r="F54" i="1"/>
  <c r="L54" i="1"/>
  <c r="F55" i="1"/>
  <c r="K55" i="1"/>
  <c r="F56" i="1"/>
  <c r="L56" i="1"/>
  <c r="K56" i="1" s="1"/>
  <c r="F57" i="1"/>
  <c r="K57" i="1"/>
  <c r="F58" i="1"/>
  <c r="K58" i="1"/>
  <c r="F59" i="1"/>
  <c r="K59" i="1"/>
  <c r="F60" i="1"/>
  <c r="K60" i="1"/>
  <c r="F61" i="1"/>
  <c r="F62" i="1"/>
  <c r="K62" i="1"/>
  <c r="F63" i="1"/>
  <c r="K63" i="1"/>
  <c r="F64" i="1"/>
  <c r="L64" i="1"/>
  <c r="K64" i="1" s="1"/>
  <c r="S20" i="1" l="1"/>
  <c r="L53" i="1"/>
  <c r="L6" i="1"/>
  <c r="L44" i="1"/>
  <c r="L15" i="1"/>
  <c r="K23" i="1"/>
  <c r="F32" i="1"/>
  <c r="F44" i="1"/>
  <c r="F23" i="1"/>
  <c r="F6" i="1"/>
  <c r="L32" i="1"/>
  <c r="I5" i="1"/>
  <c r="F15" i="1"/>
  <c r="P5" i="1"/>
  <c r="O5" i="1"/>
  <c r="J5" i="1"/>
  <c r="F53" i="1"/>
  <c r="Q5" i="1"/>
  <c r="M5" i="1"/>
  <c r="R5" i="1"/>
  <c r="N5" i="1"/>
  <c r="H5" i="1"/>
  <c r="G5" i="1"/>
  <c r="K44" i="1"/>
  <c r="K17" i="1"/>
  <c r="K15" i="1" s="1"/>
  <c r="K12" i="1"/>
  <c r="K6" i="1" s="1"/>
  <c r="K54" i="1"/>
  <c r="K53" i="1" s="1"/>
  <c r="K33" i="1"/>
  <c r="K32" i="1" s="1"/>
  <c r="L5" i="1" l="1"/>
  <c r="F5" i="1"/>
  <c r="K5" i="1"/>
  <c r="O53" i="3" l="1"/>
  <c r="O44" i="3"/>
  <c r="O32" i="3"/>
  <c r="O23" i="3"/>
  <c r="O15" i="3"/>
  <c r="O6" i="3"/>
  <c r="O5" i="3" l="1"/>
  <c r="M53" i="3"/>
  <c r="M44" i="3"/>
  <c r="M32" i="3"/>
  <c r="M23" i="3"/>
  <c r="M15" i="3"/>
  <c r="M6" i="3"/>
  <c r="M5" i="3" l="1"/>
  <c r="S9" i="1" l="1"/>
  <c r="S10" i="1"/>
  <c r="S11" i="1"/>
  <c r="S7" i="1"/>
  <c r="C5" i="1" l="1"/>
  <c r="C5" i="3"/>
  <c r="K53" i="3" l="1"/>
  <c r="N53" i="3"/>
  <c r="L53" i="3"/>
  <c r="I53" i="3"/>
  <c r="H53" i="3"/>
  <c r="G53" i="3"/>
  <c r="F53" i="3"/>
  <c r="J53" i="3" l="1"/>
  <c r="E64" i="3"/>
  <c r="Q64" i="3" s="1"/>
  <c r="E63" i="3"/>
  <c r="Q63" i="3" s="1"/>
  <c r="S64" i="1" l="1"/>
  <c r="S63" i="1"/>
  <c r="N44" i="3" l="1"/>
  <c r="N32" i="3"/>
  <c r="N23" i="3"/>
  <c r="N15" i="3"/>
  <c r="N6" i="3"/>
  <c r="J6" i="3" l="1"/>
  <c r="N5" i="3"/>
  <c r="E7" i="3"/>
  <c r="Q7" i="3" s="1"/>
  <c r="E62" i="3" l="1"/>
  <c r="Q62" i="3" s="1"/>
  <c r="E61" i="3"/>
  <c r="Q61" i="3" s="1"/>
  <c r="E60" i="3"/>
  <c r="Q60" i="3" s="1"/>
  <c r="E59" i="3"/>
  <c r="Q59" i="3" s="1"/>
  <c r="E58" i="3"/>
  <c r="Q58" i="3" s="1"/>
  <c r="E57" i="3"/>
  <c r="Q57" i="3" s="1"/>
  <c r="E56" i="3"/>
  <c r="Q56" i="3" s="1"/>
  <c r="E55" i="3"/>
  <c r="Q55" i="3" s="1"/>
  <c r="E54" i="3"/>
  <c r="Q54" i="3" s="1"/>
  <c r="E52" i="3"/>
  <c r="Q52" i="3" s="1"/>
  <c r="E51" i="3"/>
  <c r="Q51" i="3" s="1"/>
  <c r="E50" i="3"/>
  <c r="Q50" i="3" s="1"/>
  <c r="E49" i="3"/>
  <c r="Q49" i="3" s="1"/>
  <c r="E48" i="3"/>
  <c r="Q48" i="3" s="1"/>
  <c r="E47" i="3"/>
  <c r="Q47" i="3" s="1"/>
  <c r="E46" i="3"/>
  <c r="Q46" i="3" s="1"/>
  <c r="E45" i="3"/>
  <c r="Q45" i="3" s="1"/>
  <c r="L44" i="3"/>
  <c r="K44" i="3"/>
  <c r="J44" i="3" s="1"/>
  <c r="I44" i="3"/>
  <c r="H44" i="3"/>
  <c r="G44" i="3"/>
  <c r="F44" i="3"/>
  <c r="E43" i="3"/>
  <c r="Q43" i="3" s="1"/>
  <c r="E42" i="3"/>
  <c r="Q42" i="3" s="1"/>
  <c r="E41" i="3"/>
  <c r="Q41" i="3" s="1"/>
  <c r="E40" i="3"/>
  <c r="Q40" i="3" s="1"/>
  <c r="E39" i="3"/>
  <c r="Q39" i="3" s="1"/>
  <c r="E38" i="3"/>
  <c r="Q38" i="3" s="1"/>
  <c r="E37" i="3"/>
  <c r="Q37" i="3" s="1"/>
  <c r="E36" i="3"/>
  <c r="Q36" i="3" s="1"/>
  <c r="E35" i="3"/>
  <c r="Q35" i="3" s="1"/>
  <c r="E34" i="3"/>
  <c r="Q34" i="3" s="1"/>
  <c r="E33" i="3"/>
  <c r="Q33" i="3" s="1"/>
  <c r="L32" i="3"/>
  <c r="K32" i="3"/>
  <c r="J32" i="3" s="1"/>
  <c r="I32" i="3"/>
  <c r="H32" i="3"/>
  <c r="G32" i="3"/>
  <c r="F32" i="3"/>
  <c r="E31" i="3"/>
  <c r="Q31" i="3" s="1"/>
  <c r="E30" i="3"/>
  <c r="Q30" i="3" s="1"/>
  <c r="E29" i="3"/>
  <c r="Q29" i="3" s="1"/>
  <c r="E28" i="3"/>
  <c r="Q28" i="3" s="1"/>
  <c r="E27" i="3"/>
  <c r="Q27" i="3" s="1"/>
  <c r="E26" i="3"/>
  <c r="Q26" i="3" s="1"/>
  <c r="E25" i="3"/>
  <c r="Q25" i="3" s="1"/>
  <c r="E24" i="3"/>
  <c r="Q24" i="3" s="1"/>
  <c r="L23" i="3"/>
  <c r="K23" i="3"/>
  <c r="I23" i="3"/>
  <c r="H23" i="3"/>
  <c r="G23" i="3"/>
  <c r="F23" i="3"/>
  <c r="E22" i="3"/>
  <c r="Q22" i="3" s="1"/>
  <c r="E21" i="3"/>
  <c r="Q21" i="3" s="1"/>
  <c r="E20" i="3"/>
  <c r="Q20" i="3" s="1"/>
  <c r="E19" i="3"/>
  <c r="Q19" i="3" s="1"/>
  <c r="E18" i="3"/>
  <c r="Q18" i="3" s="1"/>
  <c r="E17" i="3"/>
  <c r="Q17" i="3" s="1"/>
  <c r="E16" i="3"/>
  <c r="Q16" i="3" s="1"/>
  <c r="L15" i="3"/>
  <c r="K15" i="3"/>
  <c r="J15" i="3" s="1"/>
  <c r="I15" i="3"/>
  <c r="H15" i="3"/>
  <c r="G15" i="3"/>
  <c r="F15" i="3"/>
  <c r="E14" i="3"/>
  <c r="Q14" i="3" s="1"/>
  <c r="E13" i="3"/>
  <c r="Q13" i="3" s="1"/>
  <c r="E12" i="3"/>
  <c r="Q12" i="3" s="1"/>
  <c r="E11" i="3"/>
  <c r="Q11" i="3" s="1"/>
  <c r="E10" i="3"/>
  <c r="Q10" i="3" s="1"/>
  <c r="E9" i="3"/>
  <c r="Q9" i="3" s="1"/>
  <c r="E8" i="3"/>
  <c r="Q8" i="3" s="1"/>
  <c r="L6" i="3"/>
  <c r="K6" i="3"/>
  <c r="I6" i="3"/>
  <c r="H6" i="3"/>
  <c r="G6" i="3"/>
  <c r="F6" i="3"/>
  <c r="J23" i="3" l="1"/>
  <c r="E53" i="3"/>
  <c r="Q53" i="3" s="1"/>
  <c r="E6" i="3"/>
  <c r="Q6" i="3" s="1"/>
  <c r="K5" i="3"/>
  <c r="E15" i="3"/>
  <c r="Q15" i="3" s="1"/>
  <c r="L5" i="3"/>
  <c r="G5" i="3"/>
  <c r="E44" i="3"/>
  <c r="I5" i="3"/>
  <c r="E32" i="3"/>
  <c r="H5" i="3"/>
  <c r="F5" i="3"/>
  <c r="E23" i="3"/>
  <c r="Q23" i="3" s="1"/>
  <c r="S52" i="1"/>
  <c r="S48" i="1"/>
  <c r="S43" i="1"/>
  <c r="S35" i="1"/>
  <c r="S22" i="1"/>
  <c r="S21" i="1"/>
  <c r="S18" i="1"/>
  <c r="S17" i="1"/>
  <c r="S14" i="1"/>
  <c r="S13" i="1"/>
  <c r="S12" i="1"/>
  <c r="S8" i="1"/>
  <c r="S62" i="1"/>
  <c r="S61" i="1"/>
  <c r="S60" i="1"/>
  <c r="S59" i="1"/>
  <c r="S58" i="1"/>
  <c r="S57" i="1"/>
  <c r="S55" i="1"/>
  <c r="S46" i="1"/>
  <c r="S41" i="1"/>
  <c r="S40" i="1"/>
  <c r="S36" i="1"/>
  <c r="S29" i="1"/>
  <c r="S28" i="1"/>
  <c r="S27" i="1"/>
  <c r="S25" i="1"/>
  <c r="S24" i="1"/>
  <c r="Q44" i="3" l="1"/>
  <c r="S54" i="1"/>
  <c r="S47" i="1"/>
  <c r="S45" i="1"/>
  <c r="S49" i="1"/>
  <c r="S50" i="1"/>
  <c r="S51" i="1"/>
  <c r="S38" i="1"/>
  <c r="S39" i="1"/>
  <c r="S33" i="1"/>
  <c r="S37" i="1"/>
  <c r="S34" i="1"/>
  <c r="S42" i="1"/>
  <c r="S26" i="1"/>
  <c r="S30" i="1"/>
  <c r="S31" i="1"/>
  <c r="S19" i="1"/>
  <c r="S16" i="1"/>
  <c r="S56" i="1"/>
  <c r="Q32" i="3"/>
  <c r="E5" i="3"/>
  <c r="J5" i="3"/>
  <c r="S44" i="1" l="1"/>
  <c r="S32" i="1"/>
  <c r="S23" i="1"/>
  <c r="S15" i="1"/>
  <c r="S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2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국책사업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사업주체가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국가인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공약사업</t>
        </r>
      </text>
    </comment>
  </commentList>
</comments>
</file>

<file path=xl/sharedStrings.xml><?xml version="1.0" encoding="utf-8"?>
<sst xmlns="http://schemas.openxmlformats.org/spreadsheetml/2006/main" count="297" uniqueCount="130">
  <si>
    <t>번호</t>
    <phoneticPr fontId="1" type="noConversion"/>
  </si>
  <si>
    <t>계</t>
    <phoneticPr fontId="1" type="noConversion"/>
  </si>
  <si>
    <t>공약명</t>
    <phoneticPr fontId="1" type="noConversion"/>
  </si>
  <si>
    <t>담당부서</t>
    <phoneticPr fontId="1" type="noConversion"/>
  </si>
  <si>
    <t>국비</t>
    <phoneticPr fontId="1" type="noConversion"/>
  </si>
  <si>
    <t>도비</t>
    <phoneticPr fontId="1" type="noConversion"/>
  </si>
  <si>
    <t>군비</t>
    <phoneticPr fontId="1" type="noConversion"/>
  </si>
  <si>
    <t>민자등</t>
    <phoneticPr fontId="1" type="noConversion"/>
  </si>
  <si>
    <t>연도별 예산 확보 계획</t>
    <phoneticPr fontId="1" type="noConversion"/>
  </si>
  <si>
    <t>재원별 예산 확보 계획</t>
    <phoneticPr fontId="1" type="noConversion"/>
  </si>
  <si>
    <t>2023년</t>
    <phoneticPr fontId="1" type="noConversion"/>
  </si>
  <si>
    <t>2024년</t>
    <phoneticPr fontId="1" type="noConversion"/>
  </si>
  <si>
    <t>2025년</t>
    <phoneticPr fontId="1" type="noConversion"/>
  </si>
  <si>
    <t>2026년</t>
    <phoneticPr fontId="1" type="noConversion"/>
  </si>
  <si>
    <t>임기전</t>
    <phoneticPr fontId="1" type="noConversion"/>
  </si>
  <si>
    <t>임기후</t>
    <phoneticPr fontId="1" type="noConversion"/>
  </si>
  <si>
    <t>임기내</t>
    <phoneticPr fontId="1" type="noConversion"/>
  </si>
  <si>
    <t>2022년
하반기</t>
    <phoneticPr fontId="1" type="noConversion"/>
  </si>
  <si>
    <t>2027년~</t>
    <phoneticPr fontId="1" type="noConversion"/>
  </si>
  <si>
    <t>기투자
(~2022년 상반기)</t>
    <phoneticPr fontId="1" type="noConversion"/>
  </si>
  <si>
    <t>분야1</t>
    <phoneticPr fontId="1" type="noConversion"/>
  </si>
  <si>
    <t>새로운 100년, 공항도시 기반 구축</t>
  </si>
  <si>
    <t>현실성 있는 이주대책 추진</t>
  </si>
  <si>
    <t>경부선 중앙선 연결철도 건설</t>
  </si>
  <si>
    <t>안전건설과</t>
  </si>
  <si>
    <t>중앙고속도로 확장</t>
  </si>
  <si>
    <t>도청~의성도로 4차선 도로 건설</t>
  </si>
  <si>
    <t>첨단 농식품 가공타운 조성</t>
  </si>
  <si>
    <t>글로벌 쇼핑몰 '사이소' 명품복합센터 건립</t>
  </si>
  <si>
    <t>관광문화단지(의성랜드) 조성</t>
  </si>
  <si>
    <t>관광문화과</t>
  </si>
  <si>
    <t>미래전략산업 육성</t>
  </si>
  <si>
    <t>의성 바이오밸리 일반산업단지 조성</t>
  </si>
  <si>
    <t>세포배양혈청 및 배지생산 기술개발</t>
  </si>
  <si>
    <t>세포배양산업 지원센터 구축</t>
  </si>
  <si>
    <t>반려동물 '친화도시' 조성</t>
  </si>
  <si>
    <t>탄소중립 실천마을 조성</t>
  </si>
  <si>
    <t>의성 수소연료전지 발전소 조성</t>
  </si>
  <si>
    <t>스마트 농업 도시</t>
  </si>
  <si>
    <t>유기농산업 복합서비스 지원단지 조성</t>
  </si>
  <si>
    <t>미래 신품종 소득 작목 개발 보급</t>
  </si>
  <si>
    <t>농기계임대사업소 확대</t>
  </si>
  <si>
    <t>과실전문생산단지 기반조성</t>
  </si>
  <si>
    <t>동부지구 다목적 농촌용수 개발사업</t>
  </si>
  <si>
    <t>세계중요농업유산 등재 및 에코뮤지엄 조성</t>
  </si>
  <si>
    <t>농어촌 취약지역 생활여건 개조사업(새뜰마을)</t>
  </si>
  <si>
    <t>안사면 문화복지누리터  조성</t>
  </si>
  <si>
    <t>평생 든든 복지 의성</t>
  </si>
  <si>
    <t>군립 키즈잉글리쉬스쿨 운영</t>
  </si>
  <si>
    <t>의성군 육아종합지원센터 건립</t>
  </si>
  <si>
    <t>온종일 돌봄 인프라 확충</t>
  </si>
  <si>
    <t>노인 친화형 '고령자 복지주택' 건립</t>
  </si>
  <si>
    <t>응급의료 산부인과 소아청소년과 확대 운영</t>
  </si>
  <si>
    <t>보건소</t>
  </si>
  <si>
    <t>출산장려금 지원 확대(셋째넷째자녀 출생축하금)</t>
  </si>
  <si>
    <t>찾아가는 보건복지 서비스 고도화 실현</t>
  </si>
  <si>
    <t>홀몸 어르신, 장애인 스마트 돌봄 체계 구축</t>
  </si>
  <si>
    <t>학습·일·삶이 어우러진 행복학습도시 조성</t>
  </si>
  <si>
    <t>보훈회관 신축</t>
  </si>
  <si>
    <t>경쟁력 있는 관광 자원 확충</t>
  </si>
  <si>
    <t>단밀 쓰레기산 생태축 복원사업</t>
  </si>
  <si>
    <t>조성지 관광벨트화 사업</t>
  </si>
  <si>
    <t>성냥공장 문화재생 사업</t>
  </si>
  <si>
    <t>남대천 생태휴식공간 조성</t>
  </si>
  <si>
    <t>공공 '유스호스텔' 건립</t>
  </si>
  <si>
    <t>서부지역 작은영화관 설치</t>
  </si>
  <si>
    <t>커뮤니티 문화활동공간 조성사업</t>
  </si>
  <si>
    <t>의성 농촌효테마파크 조성사업</t>
  </si>
  <si>
    <t>주민 주도의 지역 재생</t>
  </si>
  <si>
    <t>팜인(Farm-Industry)워라밸 복합센터 건립</t>
  </si>
  <si>
    <t>다인면 전선지중화 사업 추진</t>
  </si>
  <si>
    <t>생활 SOC 복합화사업 '온누리터' 건립</t>
  </si>
  <si>
    <t>하수처리시설 확대</t>
  </si>
  <si>
    <t>상하수도사업소</t>
  </si>
  <si>
    <t>스마트관망관리 인프라 구축</t>
  </si>
  <si>
    <t>춘산~가음면 급수구역 확장(봉양금성가음춘산면)</t>
  </si>
  <si>
    <t>신평면 지방상수도 공급</t>
  </si>
  <si>
    <t>분야2</t>
    <phoneticPr fontId="1" type="noConversion"/>
  </si>
  <si>
    <t>분야3</t>
    <phoneticPr fontId="1" type="noConversion"/>
  </si>
  <si>
    <t>분야4</t>
    <phoneticPr fontId="1" type="noConversion"/>
  </si>
  <si>
    <t>분야5</t>
    <phoneticPr fontId="1" type="noConversion"/>
  </si>
  <si>
    <t>분야6</t>
    <phoneticPr fontId="1" type="noConversion"/>
  </si>
  <si>
    <t>재원별 예산 확보 실적</t>
    <phoneticPr fontId="1" type="noConversion"/>
  </si>
  <si>
    <t>연도별 예산 확보 실적</t>
    <phoneticPr fontId="1" type="noConversion"/>
  </si>
  <si>
    <t>관광문화과</t>
    <phoneticPr fontId="1" type="noConversion"/>
  </si>
  <si>
    <t>청년정책과</t>
    <phoneticPr fontId="1" type="noConversion"/>
  </si>
  <si>
    <t>환경축산과</t>
  </si>
  <si>
    <t>환경축산과</t>
    <phoneticPr fontId="1" type="noConversion"/>
  </si>
  <si>
    <t>○</t>
    <phoneticPr fontId="1" type="noConversion"/>
  </si>
  <si>
    <t>안전건설과</t>
    <phoneticPr fontId="1" type="noConversion"/>
  </si>
  <si>
    <t>농촌활력과</t>
  </si>
  <si>
    <t>농촌활력과</t>
    <phoneticPr fontId="1" type="noConversion"/>
  </si>
  <si>
    <t>신공항지원과</t>
    <phoneticPr fontId="1" type="noConversion"/>
  </si>
  <si>
    <t>○</t>
    <phoneticPr fontId="1" type="noConversion"/>
  </si>
  <si>
    <t>국책사업</t>
    <phoneticPr fontId="1" type="noConversion"/>
  </si>
  <si>
    <t>점곡옥산 하이패스 IC 설치</t>
  </si>
  <si>
    <t>안계 행복플랫폼 조성</t>
  </si>
  <si>
    <t>미래 모빌리티(드론, UAM) 특화도시 육성</t>
    <phoneticPr fontId="1" type="noConversion"/>
  </si>
  <si>
    <t xml:space="preserve">리본빌리지 조성 </t>
    <phoneticPr fontId="1" type="noConversion"/>
  </si>
  <si>
    <t>청년스타트업 워케이션 거점 조성</t>
    <phoneticPr fontId="1" type="noConversion"/>
  </si>
  <si>
    <t>청년 복합창업문화센터 조성</t>
    <phoneticPr fontId="1" type="noConversion"/>
  </si>
  <si>
    <t>미래산업과</t>
    <phoneticPr fontId="1" type="noConversion"/>
  </si>
  <si>
    <t>공항신도시(배후단지) 조성</t>
    <phoneticPr fontId="1" type="noConversion"/>
  </si>
  <si>
    <t>농촌활력과</t>
    <phoneticPr fontId="1" type="noConversion"/>
  </si>
  <si>
    <t>확인</t>
    <phoneticPr fontId="1" type="noConversion"/>
  </si>
  <si>
    <t>확인</t>
    <phoneticPr fontId="1" type="noConversion"/>
  </si>
  <si>
    <t>8건</t>
  </si>
  <si>
    <t>7건</t>
  </si>
  <si>
    <t>11건</t>
  </si>
  <si>
    <t>공항도시 기반 구축</t>
    <phoneticPr fontId="1" type="noConversion"/>
  </si>
  <si>
    <t>미래전략산업 육성</t>
    <phoneticPr fontId="1" type="noConversion"/>
  </si>
  <si>
    <t>스마트 농업 도시</t>
    <phoneticPr fontId="1" type="noConversion"/>
  </si>
  <si>
    <t>평생 든든 복지의성</t>
    <phoneticPr fontId="1" type="noConversion"/>
  </si>
  <si>
    <t>경쟁력 있는 관광자원 확충</t>
    <phoneticPr fontId="1" type="noConversion"/>
  </si>
  <si>
    <t>주민 주도의 지역 재생</t>
    <phoneticPr fontId="1" type="noConversion"/>
  </si>
  <si>
    <t>분야별 비중</t>
    <phoneticPr fontId="1" type="noConversion"/>
  </si>
  <si>
    <t>군립 키즈잉글리쉬스쿨 운영</t>
    <phoneticPr fontId="1" type="noConversion"/>
  </si>
  <si>
    <t>농기계임대사업소 확대</t>
    <phoneticPr fontId="1" type="noConversion"/>
  </si>
  <si>
    <t>건축과</t>
    <phoneticPr fontId="1" type="noConversion"/>
  </si>
  <si>
    <t>사회보장과</t>
    <phoneticPr fontId="1" type="noConversion"/>
  </si>
  <si>
    <t>통합돌봄과</t>
    <phoneticPr fontId="1" type="noConversion"/>
  </si>
  <si>
    <t>총무새마을과</t>
    <phoneticPr fontId="1" type="noConversion"/>
  </si>
  <si>
    <t>통합돌봄과/사회보장과</t>
    <phoneticPr fontId="1" type="noConversion"/>
  </si>
  <si>
    <t>스마트관망관리 인프라 구축</t>
    <phoneticPr fontId="1" type="noConversion"/>
  </si>
  <si>
    <t>농업기술센터 유통정책과</t>
    <phoneticPr fontId="1" type="noConversion"/>
  </si>
  <si>
    <t>농업기술센터 농업정책과</t>
    <phoneticPr fontId="1" type="noConversion"/>
  </si>
  <si>
    <t>농업기술센터 기술보급과</t>
    <phoneticPr fontId="1" type="noConversion"/>
  </si>
  <si>
    <t>농업기술센터 농촌지도과</t>
    <phoneticPr fontId="1" type="noConversion"/>
  </si>
  <si>
    <t>2025년 하반기 민선 8기 공약사항 예산 확보계획</t>
    <phoneticPr fontId="1" type="noConversion"/>
  </si>
  <si>
    <t>2025년 하반기 민선 8기 공약사항 예산 확보실적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</si>
</sst>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0"/>
      <color rgb="FFFF0000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10"/>
      <color rgb="FF0000FF"/>
      <name val="돋움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4C6E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76" fontId="2" fillId="3" borderId="5" xfId="0" applyNumberFormat="1" applyFont="1" applyFill="1" applyBorder="1">
      <alignment vertical="center"/>
    </xf>
    <xf numFmtId="176" fontId="2" fillId="3" borderId="6" xfId="0" applyNumberFormat="1" applyFont="1" applyFill="1" applyBorder="1">
      <alignment vertical="center"/>
    </xf>
    <xf numFmtId="176" fontId="2" fillId="4" borderId="5" xfId="0" applyNumberFormat="1" applyFont="1" applyFill="1" applyBorder="1">
      <alignment vertical="center"/>
    </xf>
    <xf numFmtId="176" fontId="2" fillId="4" borderId="6" xfId="0" applyNumberFormat="1" applyFont="1" applyFill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3" fillId="5" borderId="1" xfId="0" applyFont="1" applyFill="1" applyBorder="1">
      <alignment vertical="center"/>
    </xf>
    <xf numFmtId="176" fontId="2" fillId="5" borderId="1" xfId="0" applyNumberFormat="1" applyFont="1" applyFill="1" applyBorder="1">
      <alignment vertical="center"/>
    </xf>
    <xf numFmtId="176" fontId="2" fillId="5" borderId="6" xfId="0" applyNumberFormat="1" applyFont="1" applyFill="1" applyBorder="1">
      <alignment vertical="center"/>
    </xf>
    <xf numFmtId="0" fontId="3" fillId="9" borderId="1" xfId="0" applyFont="1" applyFill="1" applyBorder="1">
      <alignment vertical="center"/>
    </xf>
    <xf numFmtId="0" fontId="3" fillId="7" borderId="1" xfId="0" applyFont="1" applyFill="1" applyBorder="1">
      <alignment vertical="center"/>
    </xf>
    <xf numFmtId="176" fontId="2" fillId="7" borderId="1" xfId="0" applyNumberFormat="1" applyFont="1" applyFill="1" applyBorder="1">
      <alignment vertical="center"/>
    </xf>
    <xf numFmtId="176" fontId="2" fillId="7" borderId="6" xfId="0" applyNumberFormat="1" applyFont="1" applyFill="1" applyBorder="1">
      <alignment vertical="center"/>
    </xf>
    <xf numFmtId="0" fontId="3" fillId="8" borderId="1" xfId="0" applyFont="1" applyFill="1" applyBorder="1">
      <alignment vertical="center"/>
    </xf>
    <xf numFmtId="176" fontId="2" fillId="8" borderId="1" xfId="0" applyNumberFormat="1" applyFont="1" applyFill="1" applyBorder="1">
      <alignment vertical="center"/>
    </xf>
    <xf numFmtId="176" fontId="2" fillId="8" borderId="6" xfId="0" applyNumberFormat="1" applyFont="1" applyFill="1" applyBorder="1">
      <alignment vertical="center"/>
    </xf>
    <xf numFmtId="0" fontId="3" fillId="6" borderId="1" xfId="0" applyFont="1" applyFill="1" applyBorder="1">
      <alignment vertical="center"/>
    </xf>
    <xf numFmtId="176" fontId="2" fillId="6" borderId="1" xfId="0" applyNumberFormat="1" applyFont="1" applyFill="1" applyBorder="1">
      <alignment vertical="center"/>
    </xf>
    <xf numFmtId="176" fontId="2" fillId="6" borderId="6" xfId="0" applyNumberFormat="1" applyFont="1" applyFill="1" applyBorder="1">
      <alignment vertical="center"/>
    </xf>
    <xf numFmtId="176" fontId="2" fillId="9" borderId="1" xfId="0" applyNumberFormat="1" applyFont="1" applyFill="1" applyBorder="1">
      <alignment vertical="center"/>
    </xf>
    <xf numFmtId="176" fontId="2" fillId="9" borderId="6" xfId="0" applyNumberFormat="1" applyFont="1" applyFill="1" applyBorder="1">
      <alignment vertical="center"/>
    </xf>
    <xf numFmtId="0" fontId="3" fillId="10" borderId="1" xfId="0" applyFont="1" applyFill="1" applyBorder="1">
      <alignment vertical="center"/>
    </xf>
    <xf numFmtId="176" fontId="2" fillId="10" borderId="1" xfId="0" applyNumberFormat="1" applyFont="1" applyFill="1" applyBorder="1">
      <alignment vertical="center"/>
    </xf>
    <xf numFmtId="176" fontId="2" fillId="10" borderId="8" xfId="0" applyNumberFormat="1" applyFont="1" applyFill="1" applyBorder="1">
      <alignment vertical="center"/>
    </xf>
    <xf numFmtId="176" fontId="2" fillId="10" borderId="6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4" borderId="11" xfId="0" applyNumberFormat="1" applyFont="1" applyFill="1" applyBorder="1">
      <alignment vertical="center"/>
    </xf>
    <xf numFmtId="176" fontId="2" fillId="0" borderId="11" xfId="0" applyNumberFormat="1" applyFont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6" xfId="0" applyFont="1" applyFill="1" applyBorder="1">
      <alignment vertical="center"/>
    </xf>
    <xf numFmtId="0" fontId="3" fillId="4" borderId="5" xfId="0" applyFont="1" applyFill="1" applyBorder="1" applyAlignment="1">
      <alignment horizontal="center" vertical="center"/>
    </xf>
    <xf numFmtId="0" fontId="2" fillId="4" borderId="6" xfId="0" applyFont="1" applyFill="1" applyBorder="1">
      <alignment vertical="center"/>
    </xf>
    <xf numFmtId="0" fontId="3" fillId="5" borderId="5" xfId="0" applyFont="1" applyFill="1" applyBorder="1" applyAlignment="1">
      <alignment horizontal="center" vertical="center"/>
    </xf>
    <xf numFmtId="0" fontId="2" fillId="5" borderId="6" xfId="0" applyFont="1" applyFill="1" applyBorder="1">
      <alignment vertical="center"/>
    </xf>
    <xf numFmtId="0" fontId="3" fillId="7" borderId="5" xfId="0" applyFont="1" applyFill="1" applyBorder="1" applyAlignment="1">
      <alignment horizontal="center" vertical="center"/>
    </xf>
    <xf numFmtId="0" fontId="2" fillId="7" borderId="6" xfId="0" applyFont="1" applyFill="1" applyBorder="1">
      <alignment vertical="center"/>
    </xf>
    <xf numFmtId="0" fontId="3" fillId="8" borderId="5" xfId="0" applyFont="1" applyFill="1" applyBorder="1" applyAlignment="1">
      <alignment horizontal="center" vertical="center"/>
    </xf>
    <xf numFmtId="0" fontId="2" fillId="8" borderId="6" xfId="0" applyFont="1" applyFill="1" applyBorder="1">
      <alignment vertical="center"/>
    </xf>
    <xf numFmtId="0" fontId="3" fillId="6" borderId="5" xfId="0" applyFont="1" applyFill="1" applyBorder="1" applyAlignment="1">
      <alignment horizontal="center" vertical="center"/>
    </xf>
    <xf numFmtId="0" fontId="2" fillId="6" borderId="6" xfId="0" applyFont="1" applyFill="1" applyBorder="1">
      <alignment vertical="center"/>
    </xf>
    <xf numFmtId="0" fontId="3" fillId="9" borderId="5" xfId="0" applyFont="1" applyFill="1" applyBorder="1" applyAlignment="1">
      <alignment horizontal="center" vertical="center"/>
    </xf>
    <xf numFmtId="0" fontId="2" fillId="9" borderId="6" xfId="0" applyFont="1" applyFill="1" applyBorder="1">
      <alignment vertical="center"/>
    </xf>
    <xf numFmtId="0" fontId="3" fillId="10" borderId="5" xfId="0" applyFont="1" applyFill="1" applyBorder="1" applyAlignment="1">
      <alignment horizontal="center" vertical="center"/>
    </xf>
    <xf numFmtId="0" fontId="2" fillId="10" borderId="6" xfId="0" applyFont="1" applyFill="1" applyBorder="1">
      <alignment vertical="center"/>
    </xf>
    <xf numFmtId="0" fontId="3" fillId="10" borderId="8" xfId="0" applyFont="1" applyFill="1" applyBorder="1">
      <alignment vertical="center"/>
    </xf>
    <xf numFmtId="0" fontId="3" fillId="10" borderId="8" xfId="0" applyFont="1" applyFill="1" applyBorder="1" applyAlignment="1">
      <alignment horizontal="center" vertical="center"/>
    </xf>
    <xf numFmtId="0" fontId="2" fillId="10" borderId="9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76" fontId="8" fillId="8" borderId="1" xfId="0" applyNumberFormat="1" applyFont="1" applyFill="1" applyBorder="1">
      <alignment vertical="center"/>
    </xf>
    <xf numFmtId="0" fontId="2" fillId="6" borderId="6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10" borderId="20" xfId="0" applyFont="1" applyFill="1" applyBorder="1">
      <alignment vertical="center"/>
    </xf>
    <xf numFmtId="0" fontId="3" fillId="10" borderId="20" xfId="0" applyFont="1" applyFill="1" applyBorder="1" applyAlignment="1">
      <alignment horizontal="center" vertical="center"/>
    </xf>
    <xf numFmtId="0" fontId="2" fillId="10" borderId="21" xfId="0" applyFont="1" applyFill="1" applyBorder="1">
      <alignment vertical="center"/>
    </xf>
    <xf numFmtId="176" fontId="2" fillId="0" borderId="19" xfId="0" applyNumberFormat="1" applyFont="1" applyBorder="1">
      <alignment vertical="center"/>
    </xf>
    <xf numFmtId="176" fontId="2" fillId="10" borderId="20" xfId="0" applyNumberFormat="1" applyFont="1" applyFill="1" applyBorder="1">
      <alignment vertical="center"/>
    </xf>
    <xf numFmtId="176" fontId="2" fillId="10" borderId="21" xfId="0" applyNumberFormat="1" applyFont="1" applyFill="1" applyBorder="1">
      <alignment vertical="center"/>
    </xf>
    <xf numFmtId="176" fontId="2" fillId="0" borderId="22" xfId="0" applyNumberFormat="1" applyFont="1" applyBorder="1">
      <alignment vertical="center"/>
    </xf>
    <xf numFmtId="176" fontId="8" fillId="8" borderId="6" xfId="0" applyNumberFormat="1" applyFont="1" applyFill="1" applyBorder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176" fontId="2" fillId="4" borderId="0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right" vertical="center" wrapText="1"/>
    </xf>
    <xf numFmtId="9" fontId="12" fillId="0" borderId="26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right" vertical="center" wrapText="1"/>
    </xf>
    <xf numFmtId="9" fontId="12" fillId="0" borderId="29" xfId="0" applyNumberFormat="1" applyFont="1" applyBorder="1" applyAlignment="1">
      <alignment horizontal="right" vertical="center" wrapText="1"/>
    </xf>
    <xf numFmtId="176" fontId="13" fillId="10" borderId="8" xfId="0" applyNumberFormat="1" applyFont="1" applyFill="1" applyBorder="1">
      <alignment vertical="center"/>
    </xf>
    <xf numFmtId="176" fontId="13" fillId="10" borderId="9" xfId="0" applyNumberFormat="1" applyFont="1" applyFill="1" applyBorder="1">
      <alignment vertical="center"/>
    </xf>
    <xf numFmtId="176" fontId="13" fillId="11" borderId="1" xfId="0" applyNumberFormat="1" applyFont="1" applyFill="1" applyBorder="1">
      <alignment vertical="center"/>
    </xf>
    <xf numFmtId="176" fontId="13" fillId="11" borderId="6" xfId="0" applyNumberFormat="1" applyFont="1" applyFill="1" applyBorder="1">
      <alignment vertical="center"/>
    </xf>
    <xf numFmtId="176" fontId="13" fillId="8" borderId="1" xfId="0" applyNumberFormat="1" applyFont="1" applyFill="1" applyBorder="1">
      <alignment vertical="center"/>
    </xf>
    <xf numFmtId="176" fontId="13" fillId="8" borderId="6" xfId="0" applyNumberFormat="1" applyFont="1" applyFill="1" applyBorder="1">
      <alignment vertical="center"/>
    </xf>
    <xf numFmtId="176" fontId="13" fillId="12" borderId="1" xfId="0" applyNumberFormat="1" applyFont="1" applyFill="1" applyBorder="1">
      <alignment vertical="center"/>
    </xf>
    <xf numFmtId="176" fontId="13" fillId="10" borderId="1" xfId="0" applyNumberFormat="1" applyFont="1" applyFill="1" applyBorder="1">
      <alignment vertical="center"/>
    </xf>
    <xf numFmtId="176" fontId="13" fillId="10" borderId="6" xfId="0" applyNumberFormat="1" applyFont="1" applyFill="1" applyBorder="1">
      <alignment vertical="center"/>
    </xf>
    <xf numFmtId="176" fontId="2" fillId="3" borderId="20" xfId="0" applyNumberFormat="1" applyFont="1" applyFill="1" applyBorder="1">
      <alignment vertical="center"/>
    </xf>
    <xf numFmtId="0" fontId="14" fillId="0" borderId="30" xfId="0" applyFont="1" applyBorder="1" applyAlignment="1">
      <alignment horizontal="right" vertical="center" wrapText="1"/>
    </xf>
    <xf numFmtId="4" fontId="14" fillId="0" borderId="30" xfId="0" applyNumberFormat="1" applyFont="1" applyBorder="1" applyAlignment="1">
      <alignment horizontal="right" vertical="center" wrapText="1"/>
    </xf>
    <xf numFmtId="4" fontId="14" fillId="0" borderId="31" xfId="0" applyNumberFormat="1" applyFont="1" applyBorder="1" applyAlignment="1">
      <alignment horizontal="right" vertical="center" wrapText="1"/>
    </xf>
    <xf numFmtId="0" fontId="5" fillId="2" borderId="14" xfId="0" applyFont="1" applyFill="1" applyBorder="1" applyAlignment="1">
      <alignment horizontal="center" vertical="center" wrapText="1"/>
    </xf>
    <xf numFmtId="176" fontId="2" fillId="3" borderId="18" xfId="0" applyNumberFormat="1" applyFont="1" applyFill="1" applyBorder="1">
      <alignment vertical="center"/>
    </xf>
    <xf numFmtId="176" fontId="2" fillId="4" borderId="18" xfId="0" applyNumberFormat="1" applyFont="1" applyFill="1" applyBorder="1">
      <alignment vertical="center"/>
    </xf>
    <xf numFmtId="176" fontId="2" fillId="5" borderId="18" xfId="0" applyNumberFormat="1" applyFont="1" applyFill="1" applyBorder="1">
      <alignment vertical="center"/>
    </xf>
    <xf numFmtId="176" fontId="2" fillId="7" borderId="18" xfId="0" applyNumberFormat="1" applyFont="1" applyFill="1" applyBorder="1">
      <alignment vertical="center"/>
    </xf>
    <xf numFmtId="176" fontId="2" fillId="8" borderId="18" xfId="0" applyNumberFormat="1" applyFont="1" applyFill="1" applyBorder="1">
      <alignment vertical="center"/>
    </xf>
    <xf numFmtId="176" fontId="8" fillId="8" borderId="18" xfId="0" applyNumberFormat="1" applyFont="1" applyFill="1" applyBorder="1">
      <alignment vertical="center"/>
    </xf>
    <xf numFmtId="176" fontId="2" fillId="6" borderId="18" xfId="0" applyNumberFormat="1" applyFont="1" applyFill="1" applyBorder="1">
      <alignment vertical="center"/>
    </xf>
    <xf numFmtId="176" fontId="13" fillId="11" borderId="18" xfId="0" applyNumberFormat="1" applyFont="1" applyFill="1" applyBorder="1">
      <alignment vertical="center"/>
    </xf>
    <xf numFmtId="176" fontId="2" fillId="9" borderId="18" xfId="0" applyNumberFormat="1" applyFont="1" applyFill="1" applyBorder="1">
      <alignment vertical="center"/>
    </xf>
    <xf numFmtId="176" fontId="2" fillId="10" borderId="18" xfId="0" applyNumberFormat="1" applyFont="1" applyFill="1" applyBorder="1">
      <alignment vertical="center"/>
    </xf>
    <xf numFmtId="176" fontId="2" fillId="10" borderId="34" xfId="0" applyNumberFormat="1" applyFont="1" applyFill="1" applyBorder="1">
      <alignment vertical="center"/>
    </xf>
    <xf numFmtId="0" fontId="5" fillId="2" borderId="18" xfId="0" applyFont="1" applyFill="1" applyBorder="1" applyAlignment="1">
      <alignment horizontal="center" vertical="center" wrapText="1"/>
    </xf>
    <xf numFmtId="176" fontId="15" fillId="13" borderId="6" xfId="0" applyNumberFormat="1" applyFont="1" applyFill="1" applyBorder="1">
      <alignment vertical="center"/>
    </xf>
    <xf numFmtId="176" fontId="15" fillId="8" borderId="1" xfId="0" applyNumberFormat="1" applyFont="1" applyFill="1" applyBorder="1">
      <alignment vertical="center"/>
    </xf>
    <xf numFmtId="176" fontId="3" fillId="8" borderId="6" xfId="0" applyNumberFormat="1" applyFont="1" applyFill="1" applyBorder="1">
      <alignment vertical="center"/>
    </xf>
    <xf numFmtId="176" fontId="15" fillId="8" borderId="6" xfId="0" applyNumberFormat="1" applyFont="1" applyFill="1" applyBorder="1">
      <alignment vertical="center"/>
    </xf>
    <xf numFmtId="176" fontId="3" fillId="8" borderId="1" xfId="0" applyNumberFormat="1" applyFont="1" applyFill="1" applyBorder="1">
      <alignment vertical="center"/>
    </xf>
    <xf numFmtId="176" fontId="15" fillId="13" borderId="1" xfId="0" applyNumberFormat="1" applyFont="1" applyFill="1" applyBorder="1">
      <alignment vertical="center"/>
    </xf>
    <xf numFmtId="176" fontId="3" fillId="9" borderId="1" xfId="0" applyNumberFormat="1" applyFont="1" applyFill="1" applyBorder="1">
      <alignment vertical="center"/>
    </xf>
    <xf numFmtId="176" fontId="3" fillId="9" borderId="6" xfId="0" applyNumberFormat="1" applyFont="1" applyFill="1" applyBorder="1">
      <alignment vertical="center"/>
    </xf>
    <xf numFmtId="176" fontId="15" fillId="10" borderId="1" xfId="0" applyNumberFormat="1" applyFont="1" applyFill="1" applyBorder="1">
      <alignment vertical="center"/>
    </xf>
    <xf numFmtId="176" fontId="15" fillId="10" borderId="6" xfId="0" applyNumberFormat="1" applyFont="1" applyFill="1" applyBorder="1">
      <alignment vertical="center"/>
    </xf>
    <xf numFmtId="176" fontId="8" fillId="13" borderId="1" xfId="0" applyNumberFormat="1" applyFont="1" applyFill="1" applyBorder="1">
      <alignment vertical="center"/>
    </xf>
    <xf numFmtId="176" fontId="8" fillId="13" borderId="6" xfId="0" applyNumberFormat="1" applyFont="1" applyFill="1" applyBorder="1">
      <alignment vertical="center"/>
    </xf>
    <xf numFmtId="176" fontId="2" fillId="7" borderId="14" xfId="0" applyNumberFormat="1" applyFont="1" applyFill="1" applyBorder="1">
      <alignment vertical="center"/>
    </xf>
    <xf numFmtId="176" fontId="2" fillId="5" borderId="14" xfId="0" applyNumberFormat="1" applyFont="1" applyFill="1" applyBorder="1">
      <alignment vertical="center"/>
    </xf>
    <xf numFmtId="176" fontId="16" fillId="6" borderId="1" xfId="0" applyNumberFormat="1" applyFont="1" applyFill="1" applyBorder="1">
      <alignment vertical="center"/>
    </xf>
    <xf numFmtId="176" fontId="16" fillId="6" borderId="6" xfId="0" applyNumberFormat="1" applyFont="1" applyFill="1" applyBorder="1">
      <alignment vertical="center"/>
    </xf>
    <xf numFmtId="176" fontId="16" fillId="6" borderId="35" xfId="0" applyNumberFormat="1" applyFont="1" applyFill="1" applyBorder="1">
      <alignment vertical="center"/>
    </xf>
    <xf numFmtId="176" fontId="16" fillId="6" borderId="36" xfId="0" applyNumberFormat="1" applyFont="1" applyFill="1" applyBorder="1">
      <alignment vertical="center"/>
    </xf>
    <xf numFmtId="176" fontId="2" fillId="0" borderId="37" xfId="0" applyNumberFormat="1" applyFont="1" applyBorder="1">
      <alignment vertical="center"/>
    </xf>
    <xf numFmtId="176" fontId="2" fillId="3" borderId="35" xfId="0" applyNumberFormat="1" applyFont="1" applyFill="1" applyBorder="1">
      <alignment vertical="center"/>
    </xf>
    <xf numFmtId="176" fontId="16" fillId="6" borderId="20" xfId="0" applyNumberFormat="1" applyFont="1" applyFill="1" applyBorder="1">
      <alignment vertical="center"/>
    </xf>
    <xf numFmtId="176" fontId="16" fillId="6" borderId="21" xfId="0" applyNumberFormat="1" applyFont="1" applyFill="1" applyBorder="1">
      <alignment vertical="center"/>
    </xf>
    <xf numFmtId="176" fontId="2" fillId="6" borderId="20" xfId="0" applyNumberFormat="1" applyFont="1" applyFill="1" applyBorder="1">
      <alignment vertical="center"/>
    </xf>
    <xf numFmtId="176" fontId="2" fillId="6" borderId="21" xfId="0" applyNumberFormat="1" applyFont="1" applyFill="1" applyBorder="1">
      <alignment vertical="center"/>
    </xf>
    <xf numFmtId="176" fontId="3" fillId="5" borderId="1" xfId="0" applyNumberFormat="1" applyFont="1" applyFill="1" applyBorder="1">
      <alignment vertical="center"/>
    </xf>
    <xf numFmtId="176" fontId="3" fillId="5" borderId="6" xfId="0" applyNumberFormat="1" applyFont="1" applyFill="1" applyBorder="1">
      <alignment vertical="center"/>
    </xf>
    <xf numFmtId="176" fontId="3" fillId="0" borderId="11" xfId="0" applyNumberFormat="1" applyFont="1" applyBorder="1">
      <alignment vertical="center"/>
    </xf>
    <xf numFmtId="176" fontId="3" fillId="3" borderId="1" xfId="0" applyNumberFormat="1" applyFont="1" applyFill="1" applyBorder="1">
      <alignment vertical="center"/>
    </xf>
    <xf numFmtId="176" fontId="11" fillId="8" borderId="18" xfId="0" applyNumberFormat="1" applyFont="1" applyFill="1" applyBorder="1">
      <alignment vertical="center"/>
    </xf>
    <xf numFmtId="176" fontId="2" fillId="6" borderId="0" xfId="0" applyNumberFormat="1" applyFont="1" applyFill="1" applyBorder="1">
      <alignment vertical="center"/>
    </xf>
    <xf numFmtId="176" fontId="15" fillId="11" borderId="1" xfId="0" applyNumberFormat="1" applyFont="1" applyFill="1" applyBorder="1">
      <alignment vertical="center"/>
    </xf>
    <xf numFmtId="176" fontId="15" fillId="11" borderId="6" xfId="0" applyNumberFormat="1" applyFont="1" applyFill="1" applyBorder="1">
      <alignment vertical="center"/>
    </xf>
    <xf numFmtId="176" fontId="3" fillId="6" borderId="1" xfId="0" applyNumberFormat="1" applyFont="1" applyFill="1" applyBorder="1">
      <alignment vertical="center"/>
    </xf>
    <xf numFmtId="176" fontId="3" fillId="6" borderId="6" xfId="0" applyNumberFormat="1" applyFont="1" applyFill="1" applyBorder="1">
      <alignment vertical="center"/>
    </xf>
    <xf numFmtId="176" fontId="15" fillId="12" borderId="1" xfId="0" applyNumberFormat="1" applyFont="1" applyFill="1" applyBorder="1">
      <alignment vertical="center"/>
    </xf>
    <xf numFmtId="176" fontId="3" fillId="10" borderId="1" xfId="0" applyNumberFormat="1" applyFont="1" applyFill="1" applyBorder="1">
      <alignment vertical="center"/>
    </xf>
    <xf numFmtId="176" fontId="3" fillId="10" borderId="6" xfId="0" applyNumberFormat="1" applyFont="1" applyFill="1" applyBorder="1">
      <alignment vertical="center"/>
    </xf>
    <xf numFmtId="176" fontId="15" fillId="10" borderId="8" xfId="0" applyNumberFormat="1" applyFont="1" applyFill="1" applyBorder="1">
      <alignment vertical="center"/>
    </xf>
    <xf numFmtId="176" fontId="15" fillId="10" borderId="9" xfId="0" applyNumberFormat="1" applyFont="1" applyFill="1" applyBorder="1">
      <alignment vertical="center"/>
    </xf>
    <xf numFmtId="176" fontId="3" fillId="0" borderId="12" xfId="0" applyNumberFormat="1" applyFont="1" applyBorder="1">
      <alignment vertical="center"/>
    </xf>
    <xf numFmtId="176" fontId="3" fillId="3" borderId="8" xfId="0" applyNumberFormat="1" applyFont="1" applyFill="1" applyBorder="1">
      <alignment vertical="center"/>
    </xf>
    <xf numFmtId="176" fontId="8" fillId="11" borderId="1" xfId="0" applyNumberFormat="1" applyFont="1" applyFill="1" applyBorder="1">
      <alignment vertical="center"/>
    </xf>
    <xf numFmtId="176" fontId="8" fillId="11" borderId="6" xfId="0" applyNumberFormat="1" applyFont="1" applyFill="1" applyBorder="1">
      <alignment vertical="center"/>
    </xf>
    <xf numFmtId="0" fontId="3" fillId="5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 shrinkToFit="1"/>
    </xf>
    <xf numFmtId="0" fontId="3" fillId="8" borderId="1" xfId="0" applyFont="1" applyFill="1" applyBorder="1" applyAlignment="1">
      <alignment horizontal="center" vertical="center" shrinkToFit="1"/>
    </xf>
    <xf numFmtId="176" fontId="3" fillId="5" borderId="14" xfId="0" applyNumberFormat="1" applyFont="1" applyFill="1" applyBorder="1">
      <alignment vertical="center"/>
    </xf>
    <xf numFmtId="176" fontId="3" fillId="0" borderId="5" xfId="0" applyNumberFormat="1" applyFont="1" applyBorder="1">
      <alignment vertical="center"/>
    </xf>
    <xf numFmtId="176" fontId="3" fillId="10" borderId="20" xfId="0" applyNumberFormat="1" applyFont="1" applyFill="1" applyBorder="1">
      <alignment vertical="center"/>
    </xf>
    <xf numFmtId="176" fontId="3" fillId="10" borderId="21" xfId="0" applyNumberFormat="1" applyFont="1" applyFill="1" applyBorder="1">
      <alignment vertical="center"/>
    </xf>
    <xf numFmtId="176" fontId="3" fillId="10" borderId="33" xfId="0" applyNumberFormat="1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3" fillId="7" borderId="1" xfId="0" applyNumberFormat="1" applyFont="1" applyFill="1" applyBorder="1">
      <alignment vertical="center"/>
    </xf>
    <xf numFmtId="176" fontId="3" fillId="7" borderId="6" xfId="0" applyNumberFormat="1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IE\T8FVNR04\(04&#44032;&#51313;-&#49688;&#51221;)2022&#45380;%204&#48516;&#44592;%20&#44277;&#50557;&#49324;&#54637;%20&#50696;&#49328;&#54788;&#54889;(&#49688;&#51221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IE\1Q4ZBHWO\2022&#45380;%204&#48516;&#44592;%20&#44277;&#50557;&#49324;&#54637;%20&#50696;&#49328;&#54788;&#54889;(&#49352;&#47560;&#51012;&#44368;&#50977;&#44284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952;&#46020;&#50864;&#44228;&#51221;\Desktop\&#44277;&#50557;&#49324;&#54637;\&#48124;&#49440;8&#44592;\20221211%202022&#45380;%204&#48516;&#44592;%20&#44277;&#50557;&#49324;&#54637;%20&#52628;&#51652;&#49892;&#51201;\01%20&#48512;&#49436;&#51228;&#52636;\9.(&#49436;&#49885;2)2022&#45380;%204&#48516;&#44592;%20&#44277;&#50557;&#49324;&#54637;%20&#50696;&#49328;&#54788;&#54889;(&#44221;&#51228;&#53804;&#51088;&#44284;)_&#49688;&#51221;(&#49688;&#51221;&#50756;&#4730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확보계획"/>
      <sheetName val="확보실적"/>
      <sheetName val="사업목록"/>
    </sheetNames>
    <sheetDataSet>
      <sheetData sheetId="0" refreshError="1"/>
      <sheetData sheetId="1" refreshError="1">
        <row r="37">
          <cell r="K37">
            <v>0</v>
          </cell>
        </row>
        <row r="38">
          <cell r="K38">
            <v>0</v>
          </cell>
        </row>
        <row r="39">
          <cell r="K39">
            <v>210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확보계획"/>
      <sheetName val="확보실적"/>
      <sheetName val="사업목록"/>
    </sheetNames>
    <sheetDataSet>
      <sheetData sheetId="0" refreshError="1"/>
      <sheetData sheetId="1" refreshError="1">
        <row r="43">
          <cell r="K43">
            <v>847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확보계획"/>
      <sheetName val="확보실적"/>
      <sheetName val="사업목록"/>
    </sheetNames>
    <sheetDataSet>
      <sheetData sheetId="0" refreshError="1"/>
      <sheetData sheetId="1" refreshError="1">
        <row r="58">
          <cell r="K58">
            <v>72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4"/>
  <sheetViews>
    <sheetView tabSelected="1" view="pageBreakPreview" zoomScaleNormal="100" zoomScaleSheetLayoutView="100" workbookViewId="0">
      <selection activeCell="C52" sqref="C52"/>
    </sheetView>
  </sheetViews>
  <sheetFormatPr defaultRowHeight="16.5" x14ac:dyDescent="0.3"/>
  <cols>
    <col min="1" max="1" width="2.625" style="67" customWidth="1"/>
    <col min="2" max="2" width="5.625" style="1" bestFit="1" customWidth="1"/>
    <col min="3" max="3" width="44.75" bestFit="1" customWidth="1"/>
    <col min="4" max="4" width="17.25" style="1" customWidth="1"/>
    <col min="6" max="6" width="9.875" bestFit="1" customWidth="1"/>
  </cols>
  <sheetData>
    <row r="1" spans="2:24" ht="27" thickBot="1" x14ac:dyDescent="0.35">
      <c r="B1" s="169" t="s">
        <v>128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</row>
    <row r="2" spans="2:24" x14ac:dyDescent="0.3">
      <c r="B2" s="163" t="s">
        <v>0</v>
      </c>
      <c r="C2" s="165" t="s">
        <v>2</v>
      </c>
      <c r="D2" s="165" t="s">
        <v>3</v>
      </c>
      <c r="E2" s="167" t="s">
        <v>94</v>
      </c>
      <c r="F2" s="163" t="s">
        <v>9</v>
      </c>
      <c r="G2" s="165"/>
      <c r="H2" s="165"/>
      <c r="I2" s="165"/>
      <c r="J2" s="171"/>
      <c r="K2" s="170" t="s">
        <v>8</v>
      </c>
      <c r="L2" s="165"/>
      <c r="M2" s="165"/>
      <c r="N2" s="165"/>
      <c r="O2" s="165"/>
      <c r="P2" s="165"/>
      <c r="Q2" s="165"/>
      <c r="R2" s="171"/>
    </row>
    <row r="3" spans="2:24" x14ac:dyDescent="0.3">
      <c r="B3" s="164"/>
      <c r="C3" s="166"/>
      <c r="D3" s="166"/>
      <c r="E3" s="168"/>
      <c r="F3" s="164" t="s">
        <v>1</v>
      </c>
      <c r="G3" s="166" t="s">
        <v>4</v>
      </c>
      <c r="H3" s="166" t="s">
        <v>5</v>
      </c>
      <c r="I3" s="166" t="s">
        <v>6</v>
      </c>
      <c r="J3" s="173" t="s">
        <v>7</v>
      </c>
      <c r="K3" s="172" t="s">
        <v>1</v>
      </c>
      <c r="L3" s="12" t="s">
        <v>14</v>
      </c>
      <c r="M3" s="166" t="s">
        <v>16</v>
      </c>
      <c r="N3" s="166"/>
      <c r="O3" s="166"/>
      <c r="P3" s="166"/>
      <c r="Q3" s="166"/>
      <c r="R3" s="14" t="s">
        <v>15</v>
      </c>
    </row>
    <row r="4" spans="2:24" ht="40.5" x14ac:dyDescent="0.3">
      <c r="B4" s="164"/>
      <c r="C4" s="166"/>
      <c r="D4" s="166"/>
      <c r="E4" s="168"/>
      <c r="F4" s="164"/>
      <c r="G4" s="166"/>
      <c r="H4" s="166"/>
      <c r="I4" s="166"/>
      <c r="J4" s="173"/>
      <c r="K4" s="172"/>
      <c r="L4" s="13" t="s">
        <v>19</v>
      </c>
      <c r="M4" s="13" t="s">
        <v>17</v>
      </c>
      <c r="N4" s="12" t="s">
        <v>10</v>
      </c>
      <c r="O4" s="12" t="s">
        <v>11</v>
      </c>
      <c r="P4" s="12" t="s">
        <v>12</v>
      </c>
      <c r="Q4" s="12" t="s">
        <v>13</v>
      </c>
      <c r="R4" s="15" t="s">
        <v>18</v>
      </c>
      <c r="S4" s="78" t="s">
        <v>105</v>
      </c>
    </row>
    <row r="5" spans="2:24" ht="16.5" customHeight="1" x14ac:dyDescent="0.3">
      <c r="B5" s="44" t="s">
        <v>1</v>
      </c>
      <c r="C5" s="2" t="str">
        <f>COUNTA(D6:D100)&amp;"개"</f>
        <v>53개</v>
      </c>
      <c r="D5" s="2"/>
      <c r="E5" s="45"/>
      <c r="F5" s="16">
        <f t="shared" ref="F5:R5" si="0">SUM(F6,F15,F23,F32,F44,F53)</f>
        <v>8025410</v>
      </c>
      <c r="G5" s="3">
        <f t="shared" si="0"/>
        <v>3556028</v>
      </c>
      <c r="H5" s="3">
        <f t="shared" si="0"/>
        <v>1786400.8</v>
      </c>
      <c r="I5" s="3">
        <f t="shared" si="0"/>
        <v>376286.2</v>
      </c>
      <c r="J5" s="17">
        <f t="shared" si="0"/>
        <v>2306695</v>
      </c>
      <c r="K5" s="41">
        <f t="shared" si="0"/>
        <v>8025410</v>
      </c>
      <c r="L5" s="3">
        <f>SUM(L6,L15,L23,L32,L44,L53)</f>
        <v>227947</v>
      </c>
      <c r="M5" s="3">
        <f t="shared" si="0"/>
        <v>19859</v>
      </c>
      <c r="N5" s="3">
        <f t="shared" si="0"/>
        <v>95438</v>
      </c>
      <c r="O5" s="3">
        <f t="shared" si="0"/>
        <v>75106</v>
      </c>
      <c r="P5" s="3">
        <f t="shared" si="0"/>
        <v>79283</v>
      </c>
      <c r="Q5" s="3">
        <f t="shared" si="0"/>
        <v>174478</v>
      </c>
      <c r="R5" s="17">
        <f t="shared" si="0"/>
        <v>7353340</v>
      </c>
    </row>
    <row r="6" spans="2:24" ht="17.25" thickBot="1" x14ac:dyDescent="0.35">
      <c r="B6" s="46" t="s">
        <v>20</v>
      </c>
      <c r="C6" s="5" t="s">
        <v>21</v>
      </c>
      <c r="D6" s="4"/>
      <c r="E6" s="47"/>
      <c r="F6" s="18">
        <f t="shared" ref="F6:R6" si="1">SUBTOTAL(9,F7:F14)</f>
        <v>6989900</v>
      </c>
      <c r="G6" s="6">
        <f t="shared" si="1"/>
        <v>3243900</v>
      </c>
      <c r="H6" s="6">
        <f t="shared" si="1"/>
        <v>1709500</v>
      </c>
      <c r="I6" s="6">
        <f t="shared" si="1"/>
        <v>83100</v>
      </c>
      <c r="J6" s="19">
        <f t="shared" si="1"/>
        <v>1953400</v>
      </c>
      <c r="K6" s="42">
        <f t="shared" si="1"/>
        <v>6989900</v>
      </c>
      <c r="L6" s="6">
        <f t="shared" si="1"/>
        <v>250</v>
      </c>
      <c r="M6" s="6">
        <f t="shared" si="1"/>
        <v>0</v>
      </c>
      <c r="N6" s="6">
        <f t="shared" si="1"/>
        <v>100</v>
      </c>
      <c r="O6" s="6">
        <f t="shared" si="1"/>
        <v>100</v>
      </c>
      <c r="P6" s="6">
        <f t="shared" si="1"/>
        <v>4900</v>
      </c>
      <c r="Q6" s="6">
        <f t="shared" si="1"/>
        <v>17500</v>
      </c>
      <c r="R6" s="19">
        <f t="shared" si="1"/>
        <v>6967050</v>
      </c>
    </row>
    <row r="7" spans="2:24" ht="18" thickTop="1" thickBot="1" x14ac:dyDescent="0.35">
      <c r="B7" s="48">
        <v>1</v>
      </c>
      <c r="C7" s="22" t="s">
        <v>102</v>
      </c>
      <c r="D7" s="10" t="s">
        <v>92</v>
      </c>
      <c r="E7" s="49"/>
      <c r="F7" s="20">
        <f t="shared" ref="F7:F8" si="2">SUM(G7:J7)</f>
        <v>1149400</v>
      </c>
      <c r="G7" s="23">
        <v>0</v>
      </c>
      <c r="H7" s="23">
        <v>0</v>
      </c>
      <c r="I7" s="23">
        <v>0</v>
      </c>
      <c r="J7" s="24">
        <v>1149400</v>
      </c>
      <c r="K7" s="43">
        <f>SUM(L7:R7)</f>
        <v>1149400</v>
      </c>
      <c r="L7" s="3"/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1149400</v>
      </c>
      <c r="S7" s="77" t="str">
        <f>IF(F7=K7, "참")</f>
        <v>참</v>
      </c>
      <c r="U7" s="95">
        <v>29382</v>
      </c>
      <c r="V7" s="95">
        <v>16835</v>
      </c>
      <c r="W7" s="96">
        <v>3541.5</v>
      </c>
      <c r="X7" s="97">
        <v>22996.7</v>
      </c>
    </row>
    <row r="8" spans="2:24" x14ac:dyDescent="0.3">
      <c r="B8" s="48">
        <v>2</v>
      </c>
      <c r="C8" s="22" t="s">
        <v>22</v>
      </c>
      <c r="D8" s="10" t="s">
        <v>92</v>
      </c>
      <c r="E8" s="49"/>
      <c r="F8" s="20">
        <f t="shared" si="2"/>
        <v>0</v>
      </c>
      <c r="G8" s="23">
        <v>0</v>
      </c>
      <c r="H8" s="23">
        <v>0</v>
      </c>
      <c r="I8" s="23">
        <v>0</v>
      </c>
      <c r="J8" s="24">
        <v>0</v>
      </c>
      <c r="K8" s="43">
        <f t="shared" ref="K8:K62" si="3">SUM(L8:R8)</f>
        <v>0</v>
      </c>
      <c r="L8" s="3">
        <f>확보실적!K8</f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4">
        <v>0</v>
      </c>
      <c r="S8" s="77" t="str">
        <f t="shared" ref="S8:S64" si="4">IF(F8=K8, "참")</f>
        <v>참</v>
      </c>
    </row>
    <row r="9" spans="2:24" x14ac:dyDescent="0.3">
      <c r="B9" s="48">
        <v>3</v>
      </c>
      <c r="C9" s="22" t="s">
        <v>23</v>
      </c>
      <c r="D9" s="10" t="s">
        <v>24</v>
      </c>
      <c r="E9" s="64" t="s">
        <v>88</v>
      </c>
      <c r="F9" s="20">
        <f t="shared" ref="F9:F62" si="5">SUM(G9:J9)</f>
        <v>2648800</v>
      </c>
      <c r="G9" s="23">
        <v>2035900</v>
      </c>
      <c r="H9" s="23">
        <v>535400</v>
      </c>
      <c r="I9" s="23">
        <v>77500</v>
      </c>
      <c r="J9" s="24">
        <v>0</v>
      </c>
      <c r="K9" s="43">
        <f t="shared" si="3"/>
        <v>2648800</v>
      </c>
      <c r="L9" s="3">
        <v>250</v>
      </c>
      <c r="M9" s="23">
        <v>0</v>
      </c>
      <c r="N9" s="23">
        <v>0</v>
      </c>
      <c r="O9" s="23">
        <v>0</v>
      </c>
      <c r="P9" s="23">
        <v>0</v>
      </c>
      <c r="Q9" s="23">
        <v>3000</v>
      </c>
      <c r="R9" s="24">
        <v>2645550</v>
      </c>
      <c r="S9" s="77" t="str">
        <f t="shared" si="4"/>
        <v>참</v>
      </c>
    </row>
    <row r="10" spans="2:24" x14ac:dyDescent="0.3">
      <c r="B10" s="48">
        <v>4</v>
      </c>
      <c r="C10" s="22" t="s">
        <v>25</v>
      </c>
      <c r="D10" s="10" t="s">
        <v>24</v>
      </c>
      <c r="E10" s="64" t="s">
        <v>88</v>
      </c>
      <c r="F10" s="20">
        <f t="shared" si="5"/>
        <v>1200000</v>
      </c>
      <c r="G10" s="23">
        <v>1200000</v>
      </c>
      <c r="H10" s="23">
        <v>0</v>
      </c>
      <c r="I10" s="23">
        <v>0</v>
      </c>
      <c r="J10" s="24">
        <v>0</v>
      </c>
      <c r="K10" s="43">
        <f t="shared" si="3"/>
        <v>1200000</v>
      </c>
      <c r="L10" s="3">
        <v>0</v>
      </c>
      <c r="M10" s="23">
        <v>0</v>
      </c>
      <c r="N10" s="23">
        <v>0</v>
      </c>
      <c r="O10" s="23">
        <v>0</v>
      </c>
      <c r="P10" s="23">
        <v>1000</v>
      </c>
      <c r="Q10" s="23">
        <v>3000</v>
      </c>
      <c r="R10" s="24">
        <v>1196000</v>
      </c>
      <c r="S10" s="77" t="str">
        <f t="shared" si="4"/>
        <v>참</v>
      </c>
    </row>
    <row r="11" spans="2:24" x14ac:dyDescent="0.3">
      <c r="B11" s="48">
        <v>5</v>
      </c>
      <c r="C11" s="22" t="s">
        <v>26</v>
      </c>
      <c r="D11" s="10" t="s">
        <v>24</v>
      </c>
      <c r="E11" s="49"/>
      <c r="F11" s="20">
        <f t="shared" si="5"/>
        <v>965700</v>
      </c>
      <c r="G11" s="23">
        <v>0</v>
      </c>
      <c r="H11" s="23">
        <v>965700</v>
      </c>
      <c r="I11" s="23">
        <v>0</v>
      </c>
      <c r="J11" s="24">
        <v>0</v>
      </c>
      <c r="K11" s="43">
        <f t="shared" si="3"/>
        <v>965700</v>
      </c>
      <c r="L11" s="3">
        <v>0</v>
      </c>
      <c r="M11" s="23">
        <v>0</v>
      </c>
      <c r="N11" s="23">
        <v>0</v>
      </c>
      <c r="O11" s="23">
        <v>100</v>
      </c>
      <c r="P11" s="23">
        <v>500</v>
      </c>
      <c r="Q11" s="23">
        <v>2500</v>
      </c>
      <c r="R11" s="24">
        <v>962600</v>
      </c>
      <c r="S11" s="77" t="str">
        <f t="shared" si="4"/>
        <v>참</v>
      </c>
    </row>
    <row r="12" spans="2:24" x14ac:dyDescent="0.3">
      <c r="B12" s="48">
        <v>6</v>
      </c>
      <c r="C12" s="22" t="s">
        <v>27</v>
      </c>
      <c r="D12" s="154" t="s">
        <v>124</v>
      </c>
      <c r="E12" s="49"/>
      <c r="F12" s="20">
        <f t="shared" si="5"/>
        <v>20000</v>
      </c>
      <c r="G12" s="23">
        <v>8000</v>
      </c>
      <c r="H12" s="23">
        <v>2400</v>
      </c>
      <c r="I12" s="23">
        <v>5600</v>
      </c>
      <c r="J12" s="24">
        <v>4000</v>
      </c>
      <c r="K12" s="43">
        <f t="shared" si="3"/>
        <v>20000</v>
      </c>
      <c r="L12" s="3">
        <f>확보실적!K12</f>
        <v>0</v>
      </c>
      <c r="M12" s="23">
        <v>0</v>
      </c>
      <c r="N12" s="23">
        <v>0</v>
      </c>
      <c r="O12" s="23">
        <v>0</v>
      </c>
      <c r="P12" s="23">
        <v>3000</v>
      </c>
      <c r="Q12" s="23">
        <v>7000</v>
      </c>
      <c r="R12" s="24">
        <v>10000</v>
      </c>
      <c r="S12" s="77" t="str">
        <f t="shared" si="4"/>
        <v>참</v>
      </c>
    </row>
    <row r="13" spans="2:24" x14ac:dyDescent="0.3">
      <c r="B13" s="48">
        <v>7</v>
      </c>
      <c r="C13" s="22" t="s">
        <v>28</v>
      </c>
      <c r="D13" s="154" t="s">
        <v>124</v>
      </c>
      <c r="E13" s="49"/>
      <c r="F13" s="20">
        <f t="shared" si="5"/>
        <v>6000</v>
      </c>
      <c r="G13" s="135">
        <v>0</v>
      </c>
      <c r="H13" s="135">
        <v>6000</v>
      </c>
      <c r="I13" s="135">
        <v>0</v>
      </c>
      <c r="J13" s="136">
        <v>0</v>
      </c>
      <c r="K13" s="137">
        <f t="shared" si="3"/>
        <v>6000</v>
      </c>
      <c r="L13" s="138">
        <f>확보실적!K13</f>
        <v>0</v>
      </c>
      <c r="M13" s="135">
        <v>0</v>
      </c>
      <c r="N13" s="135">
        <v>100</v>
      </c>
      <c r="O13" s="135">
        <v>0</v>
      </c>
      <c r="P13" s="135">
        <v>400</v>
      </c>
      <c r="Q13" s="135">
        <v>2000</v>
      </c>
      <c r="R13" s="136">
        <v>3500</v>
      </c>
      <c r="S13" s="77" t="str">
        <f t="shared" si="4"/>
        <v>참</v>
      </c>
    </row>
    <row r="14" spans="2:24" x14ac:dyDescent="0.3">
      <c r="B14" s="48">
        <v>8</v>
      </c>
      <c r="C14" s="22" t="s">
        <v>29</v>
      </c>
      <c r="D14" s="154" t="s">
        <v>30</v>
      </c>
      <c r="E14" s="49"/>
      <c r="F14" s="20">
        <f t="shared" si="5"/>
        <v>1000000</v>
      </c>
      <c r="G14" s="23">
        <v>0</v>
      </c>
      <c r="H14" s="23">
        <v>200000</v>
      </c>
      <c r="I14" s="23">
        <v>0</v>
      </c>
      <c r="J14" s="24">
        <v>800000</v>
      </c>
      <c r="K14" s="43">
        <f t="shared" si="3"/>
        <v>1000000</v>
      </c>
      <c r="L14" s="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4">
        <v>1000000</v>
      </c>
      <c r="S14" s="77" t="str">
        <f t="shared" si="4"/>
        <v>참</v>
      </c>
    </row>
    <row r="15" spans="2:24" x14ac:dyDescent="0.3">
      <c r="B15" s="46" t="s">
        <v>77</v>
      </c>
      <c r="C15" s="5" t="s">
        <v>31</v>
      </c>
      <c r="D15" s="155"/>
      <c r="E15" s="47"/>
      <c r="F15" s="18">
        <f>SUBTOTAL(9,F16:F22)</f>
        <v>408219</v>
      </c>
      <c r="G15" s="6">
        <f t="shared" ref="G15:R15" si="6">SUBTOTAL(9,G16:G22)</f>
        <v>12650</v>
      </c>
      <c r="H15" s="6">
        <f t="shared" si="6"/>
        <v>11990</v>
      </c>
      <c r="I15" s="6">
        <f t="shared" si="6"/>
        <v>74579</v>
      </c>
      <c r="J15" s="19">
        <f t="shared" si="6"/>
        <v>309000</v>
      </c>
      <c r="K15" s="42">
        <f t="shared" si="6"/>
        <v>408219</v>
      </c>
      <c r="L15" s="6">
        <f t="shared" si="6"/>
        <v>29890</v>
      </c>
      <c r="M15" s="6">
        <f>SUBTOTAL(9,M16:M22)</f>
        <v>482</v>
      </c>
      <c r="N15" s="6">
        <f>SUBTOTAL(9,N16:N22)</f>
        <v>8937</v>
      </c>
      <c r="O15" s="6">
        <f t="shared" si="6"/>
        <v>9776</v>
      </c>
      <c r="P15" s="6">
        <f t="shared" si="6"/>
        <v>7940</v>
      </c>
      <c r="Q15" s="6">
        <f t="shared" si="6"/>
        <v>108394</v>
      </c>
      <c r="R15" s="19">
        <f t="shared" si="6"/>
        <v>242800</v>
      </c>
      <c r="S15" s="77" t="str">
        <f t="shared" si="4"/>
        <v>참</v>
      </c>
    </row>
    <row r="16" spans="2:24" x14ac:dyDescent="0.3">
      <c r="B16" s="50">
        <v>9</v>
      </c>
      <c r="C16" s="26" t="s">
        <v>32</v>
      </c>
      <c r="D16" s="156" t="s">
        <v>101</v>
      </c>
      <c r="E16" s="51"/>
      <c r="F16" s="20">
        <f t="shared" si="5"/>
        <v>42213</v>
      </c>
      <c r="G16" s="27">
        <v>0</v>
      </c>
      <c r="H16" s="27">
        <v>0</v>
      </c>
      <c r="I16" s="27">
        <v>42213</v>
      </c>
      <c r="J16" s="28">
        <v>0</v>
      </c>
      <c r="K16" s="43">
        <f t="shared" si="3"/>
        <v>42213</v>
      </c>
      <c r="L16" s="3">
        <f>확보실적!K16</f>
        <v>18090</v>
      </c>
      <c r="M16" s="121">
        <v>0</v>
      </c>
      <c r="N16" s="121">
        <v>7022</v>
      </c>
      <c r="O16" s="116">
        <v>7204</v>
      </c>
      <c r="P16" s="116">
        <v>3786</v>
      </c>
      <c r="Q16" s="121">
        <v>6111</v>
      </c>
      <c r="R16" s="122">
        <v>0</v>
      </c>
      <c r="S16" s="77" t="str">
        <f t="shared" si="4"/>
        <v>참</v>
      </c>
    </row>
    <row r="17" spans="2:19" x14ac:dyDescent="0.3">
      <c r="B17" s="50">
        <v>10</v>
      </c>
      <c r="C17" s="26" t="s">
        <v>33</v>
      </c>
      <c r="D17" s="156" t="s">
        <v>101</v>
      </c>
      <c r="E17" s="51"/>
      <c r="F17" s="20">
        <f t="shared" si="5"/>
        <v>10360</v>
      </c>
      <c r="G17" s="27">
        <v>8000</v>
      </c>
      <c r="H17" s="27">
        <v>800</v>
      </c>
      <c r="I17" s="116">
        <v>1560</v>
      </c>
      <c r="J17" s="28">
        <v>0</v>
      </c>
      <c r="K17" s="43">
        <f t="shared" si="3"/>
        <v>10360</v>
      </c>
      <c r="L17" s="3">
        <f>확보실적!K17</f>
        <v>360</v>
      </c>
      <c r="M17" s="116">
        <v>0</v>
      </c>
      <c r="N17" s="116">
        <v>0</v>
      </c>
      <c r="O17" s="116">
        <v>0</v>
      </c>
      <c r="P17" s="116">
        <v>1000</v>
      </c>
      <c r="Q17" s="116">
        <v>4500</v>
      </c>
      <c r="R17" s="111">
        <v>4500</v>
      </c>
      <c r="S17" s="77" t="str">
        <f t="shared" si="4"/>
        <v>참</v>
      </c>
    </row>
    <row r="18" spans="2:19" x14ac:dyDescent="0.3">
      <c r="B18" s="50">
        <v>11</v>
      </c>
      <c r="C18" s="26" t="s">
        <v>34</v>
      </c>
      <c r="D18" s="156" t="s">
        <v>101</v>
      </c>
      <c r="E18" s="51"/>
      <c r="F18" s="20">
        <f t="shared" si="5"/>
        <v>12000</v>
      </c>
      <c r="G18" s="121">
        <v>0</v>
      </c>
      <c r="H18" s="121">
        <v>4590</v>
      </c>
      <c r="I18" s="121">
        <v>7410</v>
      </c>
      <c r="J18" s="122">
        <v>0</v>
      </c>
      <c r="K18" s="43">
        <f t="shared" si="3"/>
        <v>12000</v>
      </c>
      <c r="L18" s="3">
        <f>확보실적!K18</f>
        <v>9540</v>
      </c>
      <c r="M18" s="121">
        <v>360</v>
      </c>
      <c r="N18" s="121">
        <v>1100</v>
      </c>
      <c r="O18" s="121">
        <v>1000</v>
      </c>
      <c r="P18" s="121">
        <v>0</v>
      </c>
      <c r="Q18" s="121">
        <v>0</v>
      </c>
      <c r="R18" s="122">
        <v>0</v>
      </c>
      <c r="S18" s="77" t="str">
        <f t="shared" si="4"/>
        <v>참</v>
      </c>
    </row>
    <row r="19" spans="2:19" x14ac:dyDescent="0.3">
      <c r="B19" s="50">
        <v>12</v>
      </c>
      <c r="C19" s="26" t="s">
        <v>35</v>
      </c>
      <c r="D19" s="156" t="s">
        <v>84</v>
      </c>
      <c r="E19" s="51"/>
      <c r="F19" s="20">
        <f t="shared" si="5"/>
        <v>13130</v>
      </c>
      <c r="G19" s="27">
        <v>1000</v>
      </c>
      <c r="H19" s="27">
        <v>0</v>
      </c>
      <c r="I19" s="27">
        <v>3130</v>
      </c>
      <c r="J19" s="28">
        <v>9000</v>
      </c>
      <c r="K19" s="43">
        <f t="shared" si="3"/>
        <v>13130</v>
      </c>
      <c r="L19" s="3">
        <f>확보실적!K19</f>
        <v>0</v>
      </c>
      <c r="M19" s="27">
        <v>0</v>
      </c>
      <c r="N19" s="27">
        <v>0</v>
      </c>
      <c r="O19" s="27">
        <v>0</v>
      </c>
      <c r="P19" s="27">
        <v>0</v>
      </c>
      <c r="Q19" s="27">
        <v>130</v>
      </c>
      <c r="R19" s="28">
        <v>13000</v>
      </c>
      <c r="S19" s="77" t="str">
        <f t="shared" si="4"/>
        <v>참</v>
      </c>
    </row>
    <row r="20" spans="2:19" x14ac:dyDescent="0.3">
      <c r="B20" s="50">
        <v>13</v>
      </c>
      <c r="C20" s="26" t="s">
        <v>97</v>
      </c>
      <c r="D20" s="156" t="s">
        <v>92</v>
      </c>
      <c r="E20" s="51"/>
      <c r="F20" s="20">
        <f t="shared" si="5"/>
        <v>30483</v>
      </c>
      <c r="G20" s="181">
        <v>3650</v>
      </c>
      <c r="H20" s="181">
        <v>6600</v>
      </c>
      <c r="I20" s="181">
        <v>20233</v>
      </c>
      <c r="J20" s="182">
        <v>0</v>
      </c>
      <c r="K20" s="137">
        <f t="shared" si="3"/>
        <v>30483</v>
      </c>
      <c r="L20" s="138">
        <v>1000</v>
      </c>
      <c r="M20" s="181">
        <v>22</v>
      </c>
      <c r="N20" s="181">
        <v>800</v>
      </c>
      <c r="O20" s="181">
        <v>1566</v>
      </c>
      <c r="P20" s="181">
        <v>3148</v>
      </c>
      <c r="Q20" s="181">
        <v>7947</v>
      </c>
      <c r="R20" s="182">
        <v>16000</v>
      </c>
      <c r="S20" s="77" t="str">
        <f t="shared" si="4"/>
        <v>참</v>
      </c>
    </row>
    <row r="21" spans="2:19" x14ac:dyDescent="0.3">
      <c r="B21" s="50">
        <v>14</v>
      </c>
      <c r="C21" s="26" t="s">
        <v>36</v>
      </c>
      <c r="D21" s="156" t="s">
        <v>87</v>
      </c>
      <c r="E21" s="51"/>
      <c r="F21" s="20">
        <f t="shared" si="5"/>
        <v>33</v>
      </c>
      <c r="G21" s="27">
        <v>0</v>
      </c>
      <c r="H21" s="27">
        <v>0</v>
      </c>
      <c r="I21" s="27">
        <v>33</v>
      </c>
      <c r="J21" s="28">
        <v>0</v>
      </c>
      <c r="K21" s="43">
        <f t="shared" si="3"/>
        <v>33</v>
      </c>
      <c r="L21" s="3">
        <f>확보실적!K21</f>
        <v>0</v>
      </c>
      <c r="M21" s="27">
        <v>0</v>
      </c>
      <c r="N21" s="123">
        <v>15</v>
      </c>
      <c r="O21" s="123">
        <v>6</v>
      </c>
      <c r="P21" s="123">
        <v>6</v>
      </c>
      <c r="Q21" s="27">
        <v>6</v>
      </c>
      <c r="R21" s="28">
        <v>0</v>
      </c>
      <c r="S21" s="77" t="str">
        <f t="shared" si="4"/>
        <v>참</v>
      </c>
    </row>
    <row r="22" spans="2:19" x14ac:dyDescent="0.3">
      <c r="B22" s="50">
        <v>15</v>
      </c>
      <c r="C22" s="26" t="s">
        <v>37</v>
      </c>
      <c r="D22" s="156" t="s">
        <v>101</v>
      </c>
      <c r="E22" s="51"/>
      <c r="F22" s="20">
        <f t="shared" si="5"/>
        <v>300000</v>
      </c>
      <c r="G22" s="116">
        <v>0</v>
      </c>
      <c r="H22" s="116">
        <v>0</v>
      </c>
      <c r="I22" s="116">
        <v>0</v>
      </c>
      <c r="J22" s="111">
        <v>300000</v>
      </c>
      <c r="K22" s="43">
        <f t="shared" si="3"/>
        <v>300000</v>
      </c>
      <c r="L22" s="3">
        <f>확보실적!K22</f>
        <v>900</v>
      </c>
      <c r="M22" s="116">
        <v>100</v>
      </c>
      <c r="N22" s="116">
        <v>0</v>
      </c>
      <c r="O22" s="116">
        <v>0</v>
      </c>
      <c r="P22" s="116">
        <v>0</v>
      </c>
      <c r="Q22" s="116">
        <v>89700</v>
      </c>
      <c r="R22" s="111">
        <v>209300</v>
      </c>
      <c r="S22" s="77" t="str">
        <f t="shared" si="4"/>
        <v>참</v>
      </c>
    </row>
    <row r="23" spans="2:19" x14ac:dyDescent="0.3">
      <c r="B23" s="46" t="s">
        <v>78</v>
      </c>
      <c r="C23" s="5" t="s">
        <v>38</v>
      </c>
      <c r="D23" s="155"/>
      <c r="E23" s="47"/>
      <c r="F23" s="18">
        <f>SUBTOTAL(9,F24:F31)</f>
        <v>147782</v>
      </c>
      <c r="G23" s="6">
        <f t="shared" ref="G23:R23" si="7">SUBTOTAL(9,G24:G31)</f>
        <v>96877</v>
      </c>
      <c r="H23" s="6">
        <f t="shared" si="7"/>
        <v>11867.8</v>
      </c>
      <c r="I23" s="6">
        <f t="shared" si="7"/>
        <v>38388.199999999997</v>
      </c>
      <c r="J23" s="19">
        <f t="shared" si="7"/>
        <v>649</v>
      </c>
      <c r="K23" s="42">
        <f t="shared" si="7"/>
        <v>147782</v>
      </c>
      <c r="L23" s="6">
        <f t="shared" si="7"/>
        <v>25387</v>
      </c>
      <c r="M23" s="6">
        <f>SUBTOTAL(9,M24:M31)</f>
        <v>11813</v>
      </c>
      <c r="N23" s="6">
        <f t="shared" si="7"/>
        <v>20688</v>
      </c>
      <c r="O23" s="6">
        <f t="shared" si="7"/>
        <v>28808</v>
      </c>
      <c r="P23" s="6">
        <f t="shared" si="7"/>
        <v>29383</v>
      </c>
      <c r="Q23" s="6">
        <f t="shared" si="7"/>
        <v>12116</v>
      </c>
      <c r="R23" s="19">
        <f t="shared" si="7"/>
        <v>19587</v>
      </c>
      <c r="S23" s="77" t="str">
        <f t="shared" si="4"/>
        <v>참</v>
      </c>
    </row>
    <row r="24" spans="2:19" x14ac:dyDescent="0.3">
      <c r="B24" s="52">
        <v>16</v>
      </c>
      <c r="C24" s="29" t="s">
        <v>39</v>
      </c>
      <c r="D24" s="157" t="s">
        <v>125</v>
      </c>
      <c r="E24" s="53"/>
      <c r="F24" s="20">
        <f t="shared" si="5"/>
        <v>21751</v>
      </c>
      <c r="G24" s="30">
        <v>0</v>
      </c>
      <c r="H24" s="30">
        <v>7000</v>
      </c>
      <c r="I24" s="30">
        <v>14751</v>
      </c>
      <c r="J24" s="31">
        <v>0</v>
      </c>
      <c r="K24" s="43">
        <f t="shared" si="3"/>
        <v>21751</v>
      </c>
      <c r="L24" s="3">
        <v>4835</v>
      </c>
      <c r="M24" s="30">
        <v>160</v>
      </c>
      <c r="N24" s="30">
        <v>936</v>
      </c>
      <c r="O24" s="30">
        <v>6920</v>
      </c>
      <c r="P24" s="30">
        <v>6600</v>
      </c>
      <c r="Q24" s="30">
        <v>2300</v>
      </c>
      <c r="R24" s="31">
        <v>0</v>
      </c>
      <c r="S24" s="77" t="str">
        <f t="shared" si="4"/>
        <v>참</v>
      </c>
    </row>
    <row r="25" spans="2:19" x14ac:dyDescent="0.3">
      <c r="B25" s="52">
        <v>17</v>
      </c>
      <c r="C25" s="29" t="s">
        <v>40</v>
      </c>
      <c r="D25" s="157" t="s">
        <v>126</v>
      </c>
      <c r="E25" s="53"/>
      <c r="F25" s="20">
        <f t="shared" si="5"/>
        <v>1600</v>
      </c>
      <c r="G25" s="89">
        <v>50</v>
      </c>
      <c r="H25" s="89">
        <v>106.8</v>
      </c>
      <c r="I25" s="89">
        <v>794.2</v>
      </c>
      <c r="J25" s="90">
        <v>649</v>
      </c>
      <c r="K25" s="43">
        <f t="shared" si="3"/>
        <v>1600</v>
      </c>
      <c r="L25" s="3">
        <v>650</v>
      </c>
      <c r="M25" s="89">
        <v>0</v>
      </c>
      <c r="N25" s="89">
        <v>680</v>
      </c>
      <c r="O25" s="89">
        <v>260</v>
      </c>
      <c r="P25" s="89">
        <v>10</v>
      </c>
      <c r="Q25" s="89">
        <v>0</v>
      </c>
      <c r="R25" s="90">
        <v>0</v>
      </c>
      <c r="S25" s="77" t="str">
        <f t="shared" si="4"/>
        <v>참</v>
      </c>
    </row>
    <row r="26" spans="2:19" x14ac:dyDescent="0.3">
      <c r="B26" s="52">
        <v>18</v>
      </c>
      <c r="C26" s="29" t="s">
        <v>117</v>
      </c>
      <c r="D26" s="157" t="s">
        <v>127</v>
      </c>
      <c r="E26" s="53"/>
      <c r="F26" s="20">
        <f t="shared" si="5"/>
        <v>7700</v>
      </c>
      <c r="G26" s="89">
        <v>350</v>
      </c>
      <c r="H26" s="89">
        <v>175</v>
      </c>
      <c r="I26" s="89">
        <v>7175</v>
      </c>
      <c r="J26" s="90">
        <v>0</v>
      </c>
      <c r="K26" s="43">
        <f t="shared" si="3"/>
        <v>7700</v>
      </c>
      <c r="L26" s="3">
        <v>0</v>
      </c>
      <c r="M26" s="89">
        <v>0</v>
      </c>
      <c r="N26" s="89">
        <v>2300</v>
      </c>
      <c r="O26" s="89">
        <v>5400</v>
      </c>
      <c r="P26" s="89">
        <v>0</v>
      </c>
      <c r="Q26" s="89">
        <v>0</v>
      </c>
      <c r="R26" s="90">
        <v>0</v>
      </c>
      <c r="S26" s="77" t="str">
        <f t="shared" si="4"/>
        <v>참</v>
      </c>
    </row>
    <row r="27" spans="2:19" x14ac:dyDescent="0.3">
      <c r="B27" s="52">
        <v>19</v>
      </c>
      <c r="C27" s="29" t="s">
        <v>42</v>
      </c>
      <c r="D27" s="157" t="s">
        <v>124</v>
      </c>
      <c r="E27" s="53"/>
      <c r="F27" s="20">
        <f t="shared" si="5"/>
        <v>28690</v>
      </c>
      <c r="G27" s="30">
        <v>22952</v>
      </c>
      <c r="H27" s="30">
        <v>1722</v>
      </c>
      <c r="I27" s="30">
        <v>4016</v>
      </c>
      <c r="J27" s="31">
        <v>0</v>
      </c>
      <c r="K27" s="43">
        <f t="shared" si="3"/>
        <v>28690</v>
      </c>
      <c r="L27" s="3">
        <v>7166</v>
      </c>
      <c r="M27" s="30">
        <v>437</v>
      </c>
      <c r="N27" s="30">
        <v>1019</v>
      </c>
      <c r="O27" s="30">
        <v>0</v>
      </c>
      <c r="P27" s="30">
        <v>5123</v>
      </c>
      <c r="Q27" s="30">
        <v>6485</v>
      </c>
      <c r="R27" s="31">
        <v>8460</v>
      </c>
      <c r="S27" s="77" t="str">
        <f t="shared" si="4"/>
        <v>참</v>
      </c>
    </row>
    <row r="28" spans="2:19" x14ac:dyDescent="0.3">
      <c r="B28" s="52">
        <v>20</v>
      </c>
      <c r="C28" s="29" t="s">
        <v>43</v>
      </c>
      <c r="D28" s="157" t="s">
        <v>89</v>
      </c>
      <c r="E28" s="53"/>
      <c r="F28" s="20">
        <f t="shared" si="5"/>
        <v>49497</v>
      </c>
      <c r="G28" s="89">
        <v>49497</v>
      </c>
      <c r="H28" s="89">
        <v>0</v>
      </c>
      <c r="I28" s="89">
        <v>0</v>
      </c>
      <c r="J28" s="90">
        <v>0</v>
      </c>
      <c r="K28" s="43">
        <f t="shared" si="3"/>
        <v>49497</v>
      </c>
      <c r="L28" s="3">
        <v>1857</v>
      </c>
      <c r="M28" s="89">
        <v>11000</v>
      </c>
      <c r="N28" s="89">
        <v>11734</v>
      </c>
      <c r="O28" s="89">
        <v>12000</v>
      </c>
      <c r="P28" s="89">
        <v>12906</v>
      </c>
      <c r="Q28" s="89">
        <v>0</v>
      </c>
      <c r="R28" s="90">
        <v>0</v>
      </c>
      <c r="S28" s="77" t="str">
        <f t="shared" si="4"/>
        <v>참</v>
      </c>
    </row>
    <row r="29" spans="2:19" x14ac:dyDescent="0.3">
      <c r="B29" s="52">
        <v>21</v>
      </c>
      <c r="C29" s="29" t="s">
        <v>44</v>
      </c>
      <c r="D29" s="157" t="s">
        <v>125</v>
      </c>
      <c r="E29" s="53"/>
      <c r="F29" s="20">
        <f t="shared" si="5"/>
        <v>2314</v>
      </c>
      <c r="G29" s="115">
        <v>1198</v>
      </c>
      <c r="H29" s="115">
        <v>188</v>
      </c>
      <c r="I29" s="115">
        <v>928</v>
      </c>
      <c r="J29" s="113">
        <v>0</v>
      </c>
      <c r="K29" s="43">
        <f>SUM(L29:R29)</f>
        <v>2314</v>
      </c>
      <c r="L29" s="3">
        <v>1526</v>
      </c>
      <c r="M29" s="115">
        <v>0</v>
      </c>
      <c r="N29" s="115">
        <v>200</v>
      </c>
      <c r="O29" s="115">
        <v>100</v>
      </c>
      <c r="P29" s="115">
        <v>178</v>
      </c>
      <c r="Q29" s="115">
        <v>110</v>
      </c>
      <c r="R29" s="113">
        <v>200</v>
      </c>
      <c r="S29" s="77" t="str">
        <f t="shared" si="4"/>
        <v>참</v>
      </c>
    </row>
    <row r="30" spans="2:19" x14ac:dyDescent="0.3">
      <c r="B30" s="52">
        <v>22</v>
      </c>
      <c r="C30" s="29" t="s">
        <v>45</v>
      </c>
      <c r="D30" s="7" t="s">
        <v>91</v>
      </c>
      <c r="E30" s="53"/>
      <c r="F30" s="20">
        <f t="shared" si="5"/>
        <v>32230</v>
      </c>
      <c r="G30" s="112">
        <v>22830</v>
      </c>
      <c r="H30" s="112">
        <v>2676</v>
      </c>
      <c r="I30" s="112">
        <v>6724</v>
      </c>
      <c r="J30" s="114">
        <v>0</v>
      </c>
      <c r="K30" s="43">
        <f t="shared" si="3"/>
        <v>32230</v>
      </c>
      <c r="L30" s="3">
        <v>8938</v>
      </c>
      <c r="M30" s="89">
        <v>203</v>
      </c>
      <c r="N30" s="89">
        <v>3269</v>
      </c>
      <c r="O30" s="89">
        <v>3128</v>
      </c>
      <c r="P30" s="89">
        <v>2544</v>
      </c>
      <c r="Q30" s="89">
        <v>3221</v>
      </c>
      <c r="R30" s="90">
        <v>10927</v>
      </c>
      <c r="S30" s="77" t="str">
        <f t="shared" si="4"/>
        <v>참</v>
      </c>
    </row>
    <row r="31" spans="2:19" x14ac:dyDescent="0.3">
      <c r="B31" s="52">
        <v>23</v>
      </c>
      <c r="C31" s="29" t="s">
        <v>46</v>
      </c>
      <c r="D31" s="7" t="s">
        <v>91</v>
      </c>
      <c r="E31" s="53"/>
      <c r="F31" s="20">
        <f t="shared" si="5"/>
        <v>4000</v>
      </c>
      <c r="G31" s="112">
        <v>0</v>
      </c>
      <c r="H31" s="112">
        <v>0</v>
      </c>
      <c r="I31" s="112">
        <v>4000</v>
      </c>
      <c r="J31" s="114">
        <v>0</v>
      </c>
      <c r="K31" s="43">
        <f t="shared" si="3"/>
        <v>4000</v>
      </c>
      <c r="L31" s="3">
        <v>415</v>
      </c>
      <c r="M31" s="89">
        <v>13</v>
      </c>
      <c r="N31" s="89">
        <v>550</v>
      </c>
      <c r="O31" s="89">
        <v>1000</v>
      </c>
      <c r="P31" s="89">
        <v>2022</v>
      </c>
      <c r="Q31" s="89">
        <v>0</v>
      </c>
      <c r="R31" s="90">
        <v>0</v>
      </c>
      <c r="S31" s="77" t="str">
        <f t="shared" si="4"/>
        <v>참</v>
      </c>
    </row>
    <row r="32" spans="2:19" x14ac:dyDescent="0.3">
      <c r="B32" s="46" t="s">
        <v>79</v>
      </c>
      <c r="C32" s="5" t="s">
        <v>47</v>
      </c>
      <c r="D32" s="4"/>
      <c r="E32" s="47"/>
      <c r="F32" s="18">
        <f>SUBTOTAL(9,F33:F43)</f>
        <v>78258</v>
      </c>
      <c r="G32" s="6">
        <f t="shared" ref="G32:R32" si="8">SUBTOTAL(9,G33:G43)</f>
        <v>19049</v>
      </c>
      <c r="H32" s="6">
        <f t="shared" si="8"/>
        <v>6901</v>
      </c>
      <c r="I32" s="6">
        <f t="shared" si="8"/>
        <v>52024</v>
      </c>
      <c r="J32" s="19">
        <f t="shared" si="8"/>
        <v>284</v>
      </c>
      <c r="K32" s="42">
        <f t="shared" si="8"/>
        <v>78258</v>
      </c>
      <c r="L32" s="6">
        <f t="shared" si="8"/>
        <v>7006</v>
      </c>
      <c r="M32" s="6">
        <f>SUBTOTAL(9,M33:M43)</f>
        <v>351</v>
      </c>
      <c r="N32" s="6">
        <f t="shared" si="8"/>
        <v>6238</v>
      </c>
      <c r="O32" s="6">
        <f t="shared" si="8"/>
        <v>5960</v>
      </c>
      <c r="P32" s="6">
        <f t="shared" si="8"/>
        <v>7450</v>
      </c>
      <c r="Q32" s="6">
        <f t="shared" si="8"/>
        <v>8709</v>
      </c>
      <c r="R32" s="19">
        <f t="shared" si="8"/>
        <v>42544</v>
      </c>
      <c r="S32" s="77" t="str">
        <f t="shared" si="4"/>
        <v>참</v>
      </c>
    </row>
    <row r="33" spans="2:19" x14ac:dyDescent="0.3">
      <c r="B33" s="54">
        <v>24</v>
      </c>
      <c r="C33" s="32" t="s">
        <v>116</v>
      </c>
      <c r="D33" s="11" t="s">
        <v>119</v>
      </c>
      <c r="E33" s="55"/>
      <c r="F33" s="20">
        <f t="shared" si="5"/>
        <v>450</v>
      </c>
      <c r="G33" s="125">
        <v>400</v>
      </c>
      <c r="H33" s="125">
        <v>0</v>
      </c>
      <c r="I33" s="125">
        <v>50</v>
      </c>
      <c r="J33" s="126">
        <v>0</v>
      </c>
      <c r="K33" s="43">
        <f t="shared" si="3"/>
        <v>450</v>
      </c>
      <c r="L33" s="91">
        <f>[1]확보실적!K37</f>
        <v>0</v>
      </c>
      <c r="M33" s="125">
        <v>0</v>
      </c>
      <c r="N33" s="125">
        <v>0</v>
      </c>
      <c r="O33" s="125">
        <v>100</v>
      </c>
      <c r="P33" s="125">
        <v>150</v>
      </c>
      <c r="Q33" s="125">
        <v>200</v>
      </c>
      <c r="R33" s="126">
        <v>0</v>
      </c>
      <c r="S33" s="77" t="str">
        <f t="shared" si="4"/>
        <v>참</v>
      </c>
    </row>
    <row r="34" spans="2:19" x14ac:dyDescent="0.3">
      <c r="B34" s="54">
        <v>25</v>
      </c>
      <c r="C34" s="32" t="s">
        <v>49</v>
      </c>
      <c r="D34" s="11" t="s">
        <v>119</v>
      </c>
      <c r="E34" s="55"/>
      <c r="F34" s="20">
        <f t="shared" si="5"/>
        <v>450</v>
      </c>
      <c r="G34" s="125">
        <v>0</v>
      </c>
      <c r="H34" s="125">
        <v>0</v>
      </c>
      <c r="I34" s="125">
        <v>450</v>
      </c>
      <c r="J34" s="126">
        <v>0</v>
      </c>
      <c r="K34" s="43">
        <f t="shared" si="3"/>
        <v>450</v>
      </c>
      <c r="L34" s="91">
        <f>[1]확보실적!K38</f>
        <v>0</v>
      </c>
      <c r="M34" s="125">
        <v>0</v>
      </c>
      <c r="N34" s="125">
        <v>0</v>
      </c>
      <c r="O34" s="125">
        <v>0</v>
      </c>
      <c r="P34" s="125">
        <v>0</v>
      </c>
      <c r="Q34" s="125">
        <v>0</v>
      </c>
      <c r="R34" s="126">
        <v>450</v>
      </c>
      <c r="S34" s="77" t="str">
        <f t="shared" si="4"/>
        <v>참</v>
      </c>
    </row>
    <row r="35" spans="2:19" x14ac:dyDescent="0.3">
      <c r="B35" s="54">
        <v>26</v>
      </c>
      <c r="C35" s="32" t="s">
        <v>50</v>
      </c>
      <c r="D35" s="11" t="s">
        <v>120</v>
      </c>
      <c r="E35" s="55"/>
      <c r="F35" s="20">
        <f t="shared" si="5"/>
        <v>280</v>
      </c>
      <c r="G35" s="125">
        <v>180</v>
      </c>
      <c r="H35" s="125">
        <v>30</v>
      </c>
      <c r="I35" s="125">
        <v>70</v>
      </c>
      <c r="J35" s="126">
        <v>0</v>
      </c>
      <c r="K35" s="43">
        <f t="shared" si="3"/>
        <v>280</v>
      </c>
      <c r="L35" s="91">
        <f>[1]확보실적!K39</f>
        <v>210</v>
      </c>
      <c r="M35" s="125">
        <v>0</v>
      </c>
      <c r="N35" s="125">
        <v>70</v>
      </c>
      <c r="O35" s="125">
        <v>0</v>
      </c>
      <c r="P35" s="125">
        <v>0</v>
      </c>
      <c r="Q35" s="125">
        <v>0</v>
      </c>
      <c r="R35" s="126">
        <v>0</v>
      </c>
      <c r="S35" s="77" t="str">
        <f t="shared" si="4"/>
        <v>참</v>
      </c>
    </row>
    <row r="36" spans="2:19" x14ac:dyDescent="0.3">
      <c r="B36" s="54">
        <v>27</v>
      </c>
      <c r="C36" s="32" t="s">
        <v>98</v>
      </c>
      <c r="D36" s="11" t="s">
        <v>90</v>
      </c>
      <c r="E36" s="55"/>
      <c r="F36" s="20">
        <f t="shared" si="5"/>
        <v>6375</v>
      </c>
      <c r="G36" s="141">
        <v>3670</v>
      </c>
      <c r="H36" s="141">
        <v>0</v>
      </c>
      <c r="I36" s="141">
        <v>2705</v>
      </c>
      <c r="J36" s="142">
        <v>0</v>
      </c>
      <c r="K36" s="137">
        <f t="shared" si="3"/>
        <v>6375</v>
      </c>
      <c r="L36" s="138">
        <v>0</v>
      </c>
      <c r="M36" s="141">
        <v>0</v>
      </c>
      <c r="N36" s="141">
        <v>2125</v>
      </c>
      <c r="O36" s="141">
        <v>700</v>
      </c>
      <c r="P36" s="141">
        <v>2300</v>
      </c>
      <c r="Q36" s="141">
        <v>1250</v>
      </c>
      <c r="R36" s="142">
        <v>0</v>
      </c>
      <c r="S36" s="77" t="str">
        <f t="shared" si="4"/>
        <v>참</v>
      </c>
    </row>
    <row r="37" spans="2:19" x14ac:dyDescent="0.3">
      <c r="B37" s="54">
        <v>28</v>
      </c>
      <c r="C37" s="32" t="s">
        <v>51</v>
      </c>
      <c r="D37" s="11" t="s">
        <v>118</v>
      </c>
      <c r="E37" s="66" t="s">
        <v>93</v>
      </c>
      <c r="F37" s="20">
        <f t="shared" si="5"/>
        <v>31200</v>
      </c>
      <c r="G37" s="143">
        <v>7000</v>
      </c>
      <c r="H37" s="143">
        <v>0</v>
      </c>
      <c r="I37" s="143">
        <v>24200</v>
      </c>
      <c r="J37" s="144">
        <v>0</v>
      </c>
      <c r="K37" s="137">
        <f t="shared" si="3"/>
        <v>31200</v>
      </c>
      <c r="L37" s="138">
        <f>확보실적!K37</f>
        <v>0</v>
      </c>
      <c r="M37" s="143">
        <v>0</v>
      </c>
      <c r="N37" s="143">
        <v>1200</v>
      </c>
      <c r="O37" s="143">
        <v>0</v>
      </c>
      <c r="P37" s="143">
        <v>22</v>
      </c>
      <c r="Q37" s="143">
        <v>607</v>
      </c>
      <c r="R37" s="144">
        <v>29371</v>
      </c>
      <c r="S37" s="77" t="str">
        <f t="shared" si="4"/>
        <v>참</v>
      </c>
    </row>
    <row r="38" spans="2:19" x14ac:dyDescent="0.3">
      <c r="B38" s="54">
        <v>29</v>
      </c>
      <c r="C38" s="32" t="s">
        <v>52</v>
      </c>
      <c r="D38" s="11" t="s">
        <v>53</v>
      </c>
      <c r="E38" s="55"/>
      <c r="F38" s="20">
        <f t="shared" si="5"/>
        <v>23642</v>
      </c>
      <c r="G38" s="152">
        <v>4204</v>
      </c>
      <c r="H38" s="152">
        <v>5248</v>
      </c>
      <c r="I38" s="152">
        <v>13906</v>
      </c>
      <c r="J38" s="153">
        <v>284</v>
      </c>
      <c r="K38" s="137">
        <f t="shared" si="3"/>
        <v>23642</v>
      </c>
      <c r="L38" s="145">
        <v>5050</v>
      </c>
      <c r="M38" s="152">
        <v>270</v>
      </c>
      <c r="N38" s="152">
        <v>1321</v>
      </c>
      <c r="O38" s="152">
        <v>2810</v>
      </c>
      <c r="P38" s="152">
        <v>2808</v>
      </c>
      <c r="Q38" s="152">
        <v>4641</v>
      </c>
      <c r="R38" s="153">
        <v>6742</v>
      </c>
      <c r="S38" s="77" t="str">
        <f t="shared" si="4"/>
        <v>참</v>
      </c>
    </row>
    <row r="39" spans="2:19" x14ac:dyDescent="0.3">
      <c r="B39" s="54">
        <v>30</v>
      </c>
      <c r="C39" s="32" t="s">
        <v>54</v>
      </c>
      <c r="D39" s="11" t="s">
        <v>85</v>
      </c>
      <c r="E39" s="55"/>
      <c r="F39" s="20">
        <f t="shared" si="5"/>
        <v>90</v>
      </c>
      <c r="G39" s="33">
        <v>0</v>
      </c>
      <c r="H39" s="33">
        <v>0</v>
      </c>
      <c r="I39" s="33">
        <v>90</v>
      </c>
      <c r="J39" s="34">
        <v>0</v>
      </c>
      <c r="K39" s="43">
        <f t="shared" si="3"/>
        <v>90</v>
      </c>
      <c r="L39" s="3">
        <v>0</v>
      </c>
      <c r="M39" s="33">
        <v>0</v>
      </c>
      <c r="N39" s="33">
        <v>0</v>
      </c>
      <c r="O39" s="33">
        <v>30</v>
      </c>
      <c r="P39" s="33">
        <v>30</v>
      </c>
      <c r="Q39" s="33">
        <v>30</v>
      </c>
      <c r="R39" s="34">
        <v>0</v>
      </c>
      <c r="S39" s="77" t="str">
        <f t="shared" si="4"/>
        <v>참</v>
      </c>
    </row>
    <row r="40" spans="2:19" x14ac:dyDescent="0.3">
      <c r="B40" s="54">
        <v>31</v>
      </c>
      <c r="C40" s="32" t="s">
        <v>55</v>
      </c>
      <c r="D40" s="11" t="s">
        <v>120</v>
      </c>
      <c r="E40" s="55"/>
      <c r="F40" s="20">
        <f>SUM(G40:J40)</f>
        <v>6011</v>
      </c>
      <c r="G40" s="125">
        <v>2731</v>
      </c>
      <c r="H40" s="125">
        <v>835</v>
      </c>
      <c r="I40" s="125">
        <v>2445</v>
      </c>
      <c r="J40" s="126">
        <v>0</v>
      </c>
      <c r="K40" s="43">
        <f t="shared" si="3"/>
        <v>6011</v>
      </c>
      <c r="L40" s="3">
        <v>899</v>
      </c>
      <c r="M40" s="125">
        <v>0</v>
      </c>
      <c r="N40" s="125">
        <v>428</v>
      </c>
      <c r="O40" s="125">
        <v>1392</v>
      </c>
      <c r="P40" s="125">
        <v>1212</v>
      </c>
      <c r="Q40" s="125">
        <v>1040</v>
      </c>
      <c r="R40" s="126">
        <v>1040</v>
      </c>
      <c r="S40" s="77" t="str">
        <f t="shared" si="4"/>
        <v>참</v>
      </c>
    </row>
    <row r="41" spans="2:19" x14ac:dyDescent="0.3">
      <c r="B41" s="54">
        <v>32</v>
      </c>
      <c r="C41" s="32" t="s">
        <v>56</v>
      </c>
      <c r="D41" s="11" t="s">
        <v>122</v>
      </c>
      <c r="E41" s="55"/>
      <c r="F41" s="20">
        <f t="shared" si="5"/>
        <v>192</v>
      </c>
      <c r="G41" s="127">
        <v>76</v>
      </c>
      <c r="H41" s="127">
        <v>0</v>
      </c>
      <c r="I41" s="127">
        <v>116</v>
      </c>
      <c r="J41" s="128">
        <v>0</v>
      </c>
      <c r="K41" s="129">
        <f t="shared" si="3"/>
        <v>192</v>
      </c>
      <c r="L41" s="130">
        <v>0</v>
      </c>
      <c r="M41" s="127">
        <v>0</v>
      </c>
      <c r="N41" s="127">
        <v>166</v>
      </c>
      <c r="O41" s="127">
        <v>0</v>
      </c>
      <c r="P41" s="127">
        <v>0</v>
      </c>
      <c r="Q41" s="127">
        <v>13</v>
      </c>
      <c r="R41" s="128">
        <v>13</v>
      </c>
      <c r="S41" s="77" t="str">
        <f t="shared" si="4"/>
        <v>참</v>
      </c>
    </row>
    <row r="42" spans="2:19" x14ac:dyDescent="0.3">
      <c r="B42" s="54">
        <v>33</v>
      </c>
      <c r="C42" s="32" t="s">
        <v>57</v>
      </c>
      <c r="D42" s="11" t="s">
        <v>121</v>
      </c>
      <c r="E42" s="55"/>
      <c r="F42" s="20">
        <f t="shared" si="5"/>
        <v>5568</v>
      </c>
      <c r="G42" s="33">
        <v>288</v>
      </c>
      <c r="H42" s="33">
        <v>288</v>
      </c>
      <c r="I42" s="33">
        <v>4992</v>
      </c>
      <c r="J42" s="34">
        <v>0</v>
      </c>
      <c r="K42" s="43">
        <f t="shared" si="3"/>
        <v>5568</v>
      </c>
      <c r="L42" s="3">
        <f>[2]확보실적!K43</f>
        <v>847</v>
      </c>
      <c r="M42" s="33">
        <v>81</v>
      </c>
      <c r="N42" s="33">
        <v>928</v>
      </c>
      <c r="O42" s="33">
        <v>928</v>
      </c>
      <c r="P42" s="33">
        <v>928</v>
      </c>
      <c r="Q42" s="33">
        <v>928</v>
      </c>
      <c r="R42" s="33">
        <v>928</v>
      </c>
      <c r="S42" s="77" t="str">
        <f t="shared" si="4"/>
        <v>참</v>
      </c>
    </row>
    <row r="43" spans="2:19" x14ac:dyDescent="0.3">
      <c r="B43" s="54">
        <v>34</v>
      </c>
      <c r="C43" s="32" t="s">
        <v>58</v>
      </c>
      <c r="D43" s="11" t="s">
        <v>119</v>
      </c>
      <c r="E43" s="55"/>
      <c r="F43" s="20">
        <f t="shared" si="5"/>
        <v>4000</v>
      </c>
      <c r="G43" s="131">
        <v>500</v>
      </c>
      <c r="H43" s="131">
        <v>500</v>
      </c>
      <c r="I43" s="131">
        <v>3000</v>
      </c>
      <c r="J43" s="132">
        <v>0</v>
      </c>
      <c r="K43" s="74">
        <f t="shared" si="3"/>
        <v>4000</v>
      </c>
      <c r="L43" s="94">
        <f>확보실적!K43</f>
        <v>0</v>
      </c>
      <c r="M43" s="133">
        <v>0</v>
      </c>
      <c r="N43" s="133">
        <v>0</v>
      </c>
      <c r="O43" s="133">
        <v>0</v>
      </c>
      <c r="P43" s="133">
        <v>0</v>
      </c>
      <c r="Q43" s="133">
        <v>0</v>
      </c>
      <c r="R43" s="134">
        <v>4000</v>
      </c>
      <c r="S43" s="77" t="str">
        <f t="shared" si="4"/>
        <v>참</v>
      </c>
    </row>
    <row r="44" spans="2:19" x14ac:dyDescent="0.3">
      <c r="B44" s="46" t="s">
        <v>80</v>
      </c>
      <c r="C44" s="5" t="s">
        <v>59</v>
      </c>
      <c r="D44" s="4"/>
      <c r="E44" s="47"/>
      <c r="F44" s="18">
        <f>SUBTOTAL(9,F45:F52)</f>
        <v>80165</v>
      </c>
      <c r="G44" s="6">
        <f t="shared" ref="G44:R44" si="9">SUBTOTAL(9,G45:G52)</f>
        <v>20750</v>
      </c>
      <c r="H44" s="6">
        <f t="shared" si="9"/>
        <v>9890</v>
      </c>
      <c r="I44" s="6">
        <f t="shared" si="9"/>
        <v>49525</v>
      </c>
      <c r="J44" s="19">
        <f t="shared" si="9"/>
        <v>0</v>
      </c>
      <c r="K44" s="42">
        <f t="shared" si="9"/>
        <v>80165</v>
      </c>
      <c r="L44" s="6">
        <f t="shared" si="9"/>
        <v>12747</v>
      </c>
      <c r="M44" s="6">
        <f>SUBTOTAL(9,M45:M52)</f>
        <v>2620</v>
      </c>
      <c r="N44" s="6">
        <f t="shared" si="9"/>
        <v>13233</v>
      </c>
      <c r="O44" s="6">
        <f t="shared" si="9"/>
        <v>7020</v>
      </c>
      <c r="P44" s="6">
        <f t="shared" si="9"/>
        <v>4128</v>
      </c>
      <c r="Q44" s="6">
        <f t="shared" si="9"/>
        <v>11778</v>
      </c>
      <c r="R44" s="19">
        <f t="shared" si="9"/>
        <v>28639</v>
      </c>
      <c r="S44" s="77" t="str">
        <f t="shared" si="4"/>
        <v>참</v>
      </c>
    </row>
    <row r="45" spans="2:19" x14ac:dyDescent="0.3">
      <c r="B45" s="56">
        <v>35</v>
      </c>
      <c r="C45" s="25" t="s">
        <v>60</v>
      </c>
      <c r="D45" s="9" t="s">
        <v>86</v>
      </c>
      <c r="E45" s="57"/>
      <c r="F45" s="20">
        <f t="shared" si="5"/>
        <v>8500</v>
      </c>
      <c r="G45" s="35">
        <v>5950</v>
      </c>
      <c r="H45" s="35">
        <v>765</v>
      </c>
      <c r="I45" s="35">
        <v>1785</v>
      </c>
      <c r="J45" s="36">
        <v>0</v>
      </c>
      <c r="K45" s="43">
        <v>8500</v>
      </c>
      <c r="L45" s="3">
        <v>550</v>
      </c>
      <c r="M45" s="35">
        <v>0</v>
      </c>
      <c r="N45" s="35">
        <v>2450</v>
      </c>
      <c r="O45" s="35">
        <v>3571</v>
      </c>
      <c r="P45" s="35">
        <v>1929</v>
      </c>
      <c r="Q45" s="35">
        <v>0</v>
      </c>
      <c r="R45" s="36">
        <v>0</v>
      </c>
      <c r="S45" s="77" t="str">
        <f t="shared" si="4"/>
        <v>참</v>
      </c>
    </row>
    <row r="46" spans="2:19" x14ac:dyDescent="0.3">
      <c r="B46" s="56">
        <v>36</v>
      </c>
      <c r="C46" s="25" t="s">
        <v>61</v>
      </c>
      <c r="D46" s="9" t="s">
        <v>30</v>
      </c>
      <c r="E46" s="57"/>
      <c r="F46" s="20">
        <f t="shared" si="5"/>
        <v>7450</v>
      </c>
      <c r="G46" s="35">
        <v>3800</v>
      </c>
      <c r="H46" s="35">
        <v>1600</v>
      </c>
      <c r="I46" s="35">
        <v>2050</v>
      </c>
      <c r="J46" s="36">
        <v>0</v>
      </c>
      <c r="K46" s="43">
        <f t="shared" si="3"/>
        <v>7450</v>
      </c>
      <c r="L46" s="3">
        <f>확보실적!K46</f>
        <v>2050</v>
      </c>
      <c r="M46" s="35">
        <v>650</v>
      </c>
      <c r="N46" s="35">
        <v>2700</v>
      </c>
      <c r="O46" s="35">
        <v>1800</v>
      </c>
      <c r="P46" s="35">
        <v>250</v>
      </c>
      <c r="Q46" s="35">
        <v>0</v>
      </c>
      <c r="R46" s="36">
        <v>0</v>
      </c>
      <c r="S46" s="77" t="str">
        <f t="shared" si="4"/>
        <v>참</v>
      </c>
    </row>
    <row r="47" spans="2:19" x14ac:dyDescent="0.3">
      <c r="B47" s="56">
        <v>37</v>
      </c>
      <c r="C47" s="25" t="s">
        <v>62</v>
      </c>
      <c r="D47" s="9" t="s">
        <v>30</v>
      </c>
      <c r="E47" s="57"/>
      <c r="F47" s="20">
        <f t="shared" si="5"/>
        <v>17800</v>
      </c>
      <c r="G47" s="35">
        <v>8000</v>
      </c>
      <c r="H47" s="35">
        <v>2400</v>
      </c>
      <c r="I47" s="35">
        <v>7400</v>
      </c>
      <c r="J47" s="36">
        <v>0</v>
      </c>
      <c r="K47" s="43">
        <f>SUM(L47:R47)</f>
        <v>17800</v>
      </c>
      <c r="L47" s="3">
        <f>확보실적!K47</f>
        <v>3520</v>
      </c>
      <c r="M47" s="35">
        <v>0</v>
      </c>
      <c r="N47" s="35">
        <v>1658</v>
      </c>
      <c r="O47" s="35">
        <v>522</v>
      </c>
      <c r="P47" s="35">
        <v>522</v>
      </c>
      <c r="Q47" s="35">
        <v>11578</v>
      </c>
      <c r="R47" s="36"/>
      <c r="S47" s="77" t="str">
        <f t="shared" si="4"/>
        <v>참</v>
      </c>
    </row>
    <row r="48" spans="2:19" x14ac:dyDescent="0.3">
      <c r="B48" s="56">
        <v>38</v>
      </c>
      <c r="C48" s="25" t="s">
        <v>63</v>
      </c>
      <c r="D48" s="9" t="s">
        <v>86</v>
      </c>
      <c r="E48" s="57"/>
      <c r="F48" s="20">
        <f t="shared" si="5"/>
        <v>3000</v>
      </c>
      <c r="G48" s="35">
        <v>0</v>
      </c>
      <c r="H48" s="35">
        <v>1950</v>
      </c>
      <c r="I48" s="35">
        <v>1050</v>
      </c>
      <c r="J48" s="36">
        <v>0</v>
      </c>
      <c r="K48" s="43">
        <f t="shared" si="3"/>
        <v>3000</v>
      </c>
      <c r="L48" s="3">
        <f>확보실적!K48</f>
        <v>948</v>
      </c>
      <c r="M48" s="35">
        <v>0</v>
      </c>
      <c r="N48" s="35">
        <v>2052</v>
      </c>
      <c r="O48" s="35">
        <v>0</v>
      </c>
      <c r="P48" s="35">
        <v>0</v>
      </c>
      <c r="Q48" s="35">
        <v>0</v>
      </c>
      <c r="R48" s="36">
        <v>0</v>
      </c>
      <c r="S48" s="77" t="str">
        <f t="shared" si="4"/>
        <v>참</v>
      </c>
    </row>
    <row r="49" spans="2:19" x14ac:dyDescent="0.3">
      <c r="B49" s="56">
        <v>39</v>
      </c>
      <c r="C49" s="25" t="s">
        <v>64</v>
      </c>
      <c r="D49" s="9" t="s">
        <v>85</v>
      </c>
      <c r="E49" s="57"/>
      <c r="F49" s="20">
        <f t="shared" si="5"/>
        <v>31259</v>
      </c>
      <c r="G49" s="35">
        <v>0</v>
      </c>
      <c r="H49" s="35">
        <v>0</v>
      </c>
      <c r="I49" s="35">
        <v>31259</v>
      </c>
      <c r="J49" s="36">
        <v>0</v>
      </c>
      <c r="K49" s="43">
        <f t="shared" si="3"/>
        <v>31259</v>
      </c>
      <c r="L49" s="3">
        <f>확보실적!K49</f>
        <v>0</v>
      </c>
      <c r="M49" s="35">
        <v>20</v>
      </c>
      <c r="N49" s="35">
        <v>2400</v>
      </c>
      <c r="O49" s="35">
        <v>0</v>
      </c>
      <c r="P49" s="35">
        <v>0</v>
      </c>
      <c r="Q49" s="35">
        <v>200</v>
      </c>
      <c r="R49" s="36">
        <v>28639</v>
      </c>
      <c r="S49" s="77" t="str">
        <f t="shared" si="4"/>
        <v>참</v>
      </c>
    </row>
    <row r="50" spans="2:19" x14ac:dyDescent="0.3">
      <c r="B50" s="56">
        <v>40</v>
      </c>
      <c r="C50" s="25" t="s">
        <v>65</v>
      </c>
      <c r="D50" s="9" t="s">
        <v>30</v>
      </c>
      <c r="E50" s="57"/>
      <c r="F50" s="20">
        <f t="shared" si="5"/>
        <v>1000</v>
      </c>
      <c r="G50" s="35">
        <v>0</v>
      </c>
      <c r="H50" s="35">
        <v>0</v>
      </c>
      <c r="I50" s="35">
        <v>1000</v>
      </c>
      <c r="J50" s="36">
        <v>0</v>
      </c>
      <c r="K50" s="43">
        <f t="shared" si="3"/>
        <v>1000</v>
      </c>
      <c r="L50" s="3">
        <f>확보실적!K50</f>
        <v>0</v>
      </c>
      <c r="M50" s="35">
        <v>0</v>
      </c>
      <c r="N50" s="35">
        <v>1000</v>
      </c>
      <c r="O50" s="35">
        <v>0</v>
      </c>
      <c r="P50" s="35">
        <v>0</v>
      </c>
      <c r="Q50" s="35">
        <v>0</v>
      </c>
      <c r="R50" s="36">
        <v>0</v>
      </c>
      <c r="S50" s="77" t="str">
        <f t="shared" si="4"/>
        <v>참</v>
      </c>
    </row>
    <row r="51" spans="2:19" x14ac:dyDescent="0.3">
      <c r="B51" s="56">
        <v>41</v>
      </c>
      <c r="C51" s="25" t="s">
        <v>66</v>
      </c>
      <c r="D51" s="9" t="s">
        <v>30</v>
      </c>
      <c r="E51" s="57"/>
      <c r="F51" s="20">
        <f t="shared" si="5"/>
        <v>3861</v>
      </c>
      <c r="G51" s="117">
        <v>3000</v>
      </c>
      <c r="H51" s="117">
        <v>0</v>
      </c>
      <c r="I51" s="117">
        <v>861</v>
      </c>
      <c r="J51" s="118">
        <v>0</v>
      </c>
      <c r="K51" s="43">
        <f t="shared" si="3"/>
        <v>3861</v>
      </c>
      <c r="L51" s="3">
        <f>확보실적!K51</f>
        <v>1111</v>
      </c>
      <c r="M51" s="117">
        <v>650</v>
      </c>
      <c r="N51" s="117">
        <v>973</v>
      </c>
      <c r="O51" s="117">
        <v>1127</v>
      </c>
      <c r="P51" s="117">
        <v>0</v>
      </c>
      <c r="Q51" s="117">
        <v>0</v>
      </c>
      <c r="R51" s="118">
        <v>0</v>
      </c>
      <c r="S51" s="77" t="str">
        <f t="shared" si="4"/>
        <v>참</v>
      </c>
    </row>
    <row r="52" spans="2:19" x14ac:dyDescent="0.3">
      <c r="B52" s="56">
        <v>42</v>
      </c>
      <c r="C52" s="25" t="s">
        <v>67</v>
      </c>
      <c r="D52" s="9" t="s">
        <v>30</v>
      </c>
      <c r="E52" s="57"/>
      <c r="F52" s="20">
        <f t="shared" si="5"/>
        <v>7295</v>
      </c>
      <c r="G52" s="35">
        <v>0</v>
      </c>
      <c r="H52" s="35">
        <v>3175</v>
      </c>
      <c r="I52" s="35">
        <v>4120</v>
      </c>
      <c r="J52" s="36">
        <v>0</v>
      </c>
      <c r="K52" s="43">
        <f t="shared" si="3"/>
        <v>7295</v>
      </c>
      <c r="L52" s="3">
        <f>확보실적!K52</f>
        <v>4568</v>
      </c>
      <c r="M52" s="35">
        <v>1300</v>
      </c>
      <c r="N52" s="35">
        <v>0</v>
      </c>
      <c r="O52" s="35">
        <v>0</v>
      </c>
      <c r="P52" s="35">
        <v>1427</v>
      </c>
      <c r="Q52" s="35">
        <v>0</v>
      </c>
      <c r="R52" s="36">
        <v>0</v>
      </c>
      <c r="S52" s="77" t="str">
        <f t="shared" si="4"/>
        <v>참</v>
      </c>
    </row>
    <row r="53" spans="2:19" x14ac:dyDescent="0.3">
      <c r="B53" s="46" t="s">
        <v>81</v>
      </c>
      <c r="C53" s="5" t="s">
        <v>68</v>
      </c>
      <c r="D53" s="4"/>
      <c r="E53" s="47"/>
      <c r="F53" s="18">
        <f t="shared" ref="F53:R53" si="10">SUBTOTAL(9,F54:F64)</f>
        <v>321086</v>
      </c>
      <c r="G53" s="6">
        <f t="shared" si="10"/>
        <v>162802</v>
      </c>
      <c r="H53" s="6">
        <f t="shared" si="10"/>
        <v>36252</v>
      </c>
      <c r="I53" s="6">
        <f t="shared" si="10"/>
        <v>78670</v>
      </c>
      <c r="J53" s="19">
        <f t="shared" si="10"/>
        <v>43362</v>
      </c>
      <c r="K53" s="42">
        <f t="shared" si="10"/>
        <v>321086</v>
      </c>
      <c r="L53" s="6">
        <f t="shared" si="10"/>
        <v>152667</v>
      </c>
      <c r="M53" s="6">
        <f t="shared" si="10"/>
        <v>4593</v>
      </c>
      <c r="N53" s="6">
        <f t="shared" si="10"/>
        <v>46242</v>
      </c>
      <c r="O53" s="6">
        <f t="shared" si="10"/>
        <v>23442</v>
      </c>
      <c r="P53" s="6">
        <f t="shared" si="10"/>
        <v>25482</v>
      </c>
      <c r="Q53" s="6">
        <f t="shared" si="10"/>
        <v>15981</v>
      </c>
      <c r="R53" s="19">
        <f t="shared" si="10"/>
        <v>52720</v>
      </c>
      <c r="S53" s="77" t="str">
        <f t="shared" si="4"/>
        <v>참</v>
      </c>
    </row>
    <row r="54" spans="2:19" x14ac:dyDescent="0.3">
      <c r="B54" s="58">
        <v>43</v>
      </c>
      <c r="C54" s="37" t="s">
        <v>69</v>
      </c>
      <c r="D54" s="8" t="s">
        <v>101</v>
      </c>
      <c r="E54" s="59"/>
      <c r="F54" s="20">
        <f t="shared" si="5"/>
        <v>10072</v>
      </c>
      <c r="G54" s="119">
        <v>10000</v>
      </c>
      <c r="H54" s="119">
        <v>0</v>
      </c>
      <c r="I54" s="119">
        <v>72</v>
      </c>
      <c r="J54" s="120">
        <v>0</v>
      </c>
      <c r="K54" s="43">
        <f t="shared" si="3"/>
        <v>10072</v>
      </c>
      <c r="L54" s="3">
        <f>[3]확보실적!K58</f>
        <v>72</v>
      </c>
      <c r="M54" s="119">
        <v>300</v>
      </c>
      <c r="N54" s="119">
        <v>1200</v>
      </c>
      <c r="O54" s="119">
        <v>3000</v>
      </c>
      <c r="P54" s="119">
        <v>3500</v>
      </c>
      <c r="Q54" s="119">
        <v>2000</v>
      </c>
      <c r="R54" s="120">
        <v>0</v>
      </c>
      <c r="S54" s="77" t="str">
        <f t="shared" si="4"/>
        <v>참</v>
      </c>
    </row>
    <row r="55" spans="2:19" x14ac:dyDescent="0.3">
      <c r="B55" s="58">
        <v>44</v>
      </c>
      <c r="C55" s="37" t="s">
        <v>70</v>
      </c>
      <c r="D55" s="8" t="s">
        <v>103</v>
      </c>
      <c r="E55" s="59"/>
      <c r="F55" s="20">
        <f t="shared" si="5"/>
        <v>7397</v>
      </c>
      <c r="G55" s="119">
        <v>0</v>
      </c>
      <c r="H55" s="119">
        <v>0</v>
      </c>
      <c r="I55" s="119">
        <v>4942</v>
      </c>
      <c r="J55" s="120">
        <v>2455</v>
      </c>
      <c r="K55" s="137">
        <f t="shared" si="3"/>
        <v>7397</v>
      </c>
      <c r="L55" s="138">
        <v>3196</v>
      </c>
      <c r="M55" s="119"/>
      <c r="N55" s="119"/>
      <c r="O55" s="119">
        <v>2938</v>
      </c>
      <c r="P55" s="119">
        <v>1263</v>
      </c>
      <c r="Q55" s="119">
        <v>0</v>
      </c>
      <c r="R55" s="120">
        <v>0</v>
      </c>
      <c r="S55" s="77" t="str">
        <f t="shared" si="4"/>
        <v>참</v>
      </c>
    </row>
    <row r="56" spans="2:19" x14ac:dyDescent="0.3">
      <c r="B56" s="58">
        <v>45</v>
      </c>
      <c r="C56" s="37" t="s">
        <v>71</v>
      </c>
      <c r="D56" s="8" t="s">
        <v>89</v>
      </c>
      <c r="E56" s="59"/>
      <c r="F56" s="20">
        <f t="shared" si="5"/>
        <v>16995</v>
      </c>
      <c r="G56" s="146">
        <v>2400</v>
      </c>
      <c r="H56" s="146">
        <v>720</v>
      </c>
      <c r="I56" s="146">
        <v>13875</v>
      </c>
      <c r="J56" s="147">
        <v>0</v>
      </c>
      <c r="K56" s="137">
        <f t="shared" si="3"/>
        <v>16995</v>
      </c>
      <c r="L56" s="138">
        <f>확보실적!K56</f>
        <v>14394</v>
      </c>
      <c r="M56" s="146">
        <v>0</v>
      </c>
      <c r="N56" s="146">
        <v>2601</v>
      </c>
      <c r="O56" s="146">
        <v>0</v>
      </c>
      <c r="P56" s="146">
        <v>0</v>
      </c>
      <c r="Q56" s="146">
        <v>0</v>
      </c>
      <c r="R56" s="147">
        <v>0</v>
      </c>
      <c r="S56" s="77" t="str">
        <f t="shared" si="4"/>
        <v>참</v>
      </c>
    </row>
    <row r="57" spans="2:19" x14ac:dyDescent="0.3">
      <c r="B57" s="58">
        <v>46</v>
      </c>
      <c r="C57" s="37" t="s">
        <v>72</v>
      </c>
      <c r="D57" s="8" t="s">
        <v>73</v>
      </c>
      <c r="E57" s="59"/>
      <c r="F57" s="20">
        <f t="shared" si="5"/>
        <v>197517</v>
      </c>
      <c r="G57" s="146">
        <v>128420</v>
      </c>
      <c r="H57" s="146">
        <v>6012</v>
      </c>
      <c r="I57" s="146">
        <v>22178</v>
      </c>
      <c r="J57" s="147">
        <v>40907</v>
      </c>
      <c r="K57" s="137">
        <f t="shared" si="3"/>
        <v>197517</v>
      </c>
      <c r="L57" s="145">
        <v>80215</v>
      </c>
      <c r="M57" s="119">
        <v>510</v>
      </c>
      <c r="N57" s="119">
        <v>23168</v>
      </c>
      <c r="O57" s="119">
        <v>17049</v>
      </c>
      <c r="P57" s="119">
        <v>18714</v>
      </c>
      <c r="Q57" s="119">
        <v>9781</v>
      </c>
      <c r="R57" s="120">
        <v>48080</v>
      </c>
      <c r="S57" s="77" t="str">
        <f t="shared" si="4"/>
        <v>참</v>
      </c>
    </row>
    <row r="58" spans="2:19" x14ac:dyDescent="0.3">
      <c r="B58" s="58">
        <v>47</v>
      </c>
      <c r="C58" s="37" t="s">
        <v>74</v>
      </c>
      <c r="D58" s="8" t="s">
        <v>73</v>
      </c>
      <c r="E58" s="59"/>
      <c r="F58" s="20">
        <f t="shared" si="5"/>
        <v>4979</v>
      </c>
      <c r="G58" s="38">
        <v>3485</v>
      </c>
      <c r="H58" s="38">
        <v>448</v>
      </c>
      <c r="I58" s="38">
        <v>1046</v>
      </c>
      <c r="J58" s="40">
        <v>0</v>
      </c>
      <c r="K58" s="43">
        <f t="shared" si="3"/>
        <v>4979</v>
      </c>
      <c r="L58" s="91">
        <v>4979</v>
      </c>
      <c r="M58" s="92">
        <v>0</v>
      </c>
      <c r="N58" s="92">
        <v>0</v>
      </c>
      <c r="O58" s="92">
        <v>0</v>
      </c>
      <c r="P58" s="92">
        <v>0</v>
      </c>
      <c r="Q58" s="92">
        <v>0</v>
      </c>
      <c r="R58" s="93">
        <v>0</v>
      </c>
      <c r="S58" s="77" t="str">
        <f t="shared" si="4"/>
        <v>참</v>
      </c>
    </row>
    <row r="59" spans="2:19" x14ac:dyDescent="0.3">
      <c r="B59" s="58">
        <v>48</v>
      </c>
      <c r="C59" s="37" t="s">
        <v>75</v>
      </c>
      <c r="D59" s="8" t="s">
        <v>73</v>
      </c>
      <c r="E59" s="59"/>
      <c r="F59" s="20">
        <f t="shared" si="5"/>
        <v>28818</v>
      </c>
      <c r="G59" s="38">
        <v>4617</v>
      </c>
      <c r="H59" s="38">
        <v>18149</v>
      </c>
      <c r="I59" s="38">
        <v>6052</v>
      </c>
      <c r="J59" s="40">
        <v>0</v>
      </c>
      <c r="K59" s="43">
        <f t="shared" si="3"/>
        <v>28818</v>
      </c>
      <c r="L59" s="91">
        <v>25127</v>
      </c>
      <c r="M59" s="92">
        <v>0</v>
      </c>
      <c r="N59" s="92">
        <v>3691</v>
      </c>
      <c r="O59" s="92">
        <v>0</v>
      </c>
      <c r="P59" s="92">
        <v>0</v>
      </c>
      <c r="Q59" s="92">
        <v>0</v>
      </c>
      <c r="R59" s="93">
        <v>0</v>
      </c>
      <c r="S59" s="77" t="str">
        <f t="shared" si="4"/>
        <v>참</v>
      </c>
    </row>
    <row r="60" spans="2:19" x14ac:dyDescent="0.3">
      <c r="B60" s="58">
        <v>49</v>
      </c>
      <c r="C60" s="37" t="s">
        <v>76</v>
      </c>
      <c r="D60" s="8" t="s">
        <v>73</v>
      </c>
      <c r="E60" s="59"/>
      <c r="F60" s="20">
        <f t="shared" si="5"/>
        <v>8500</v>
      </c>
      <c r="G60" s="38">
        <v>0</v>
      </c>
      <c r="H60" s="38">
        <v>6715</v>
      </c>
      <c r="I60" s="38">
        <v>1785</v>
      </c>
      <c r="J60" s="40">
        <v>0</v>
      </c>
      <c r="K60" s="43">
        <f t="shared" si="3"/>
        <v>8500</v>
      </c>
      <c r="L60" s="91">
        <v>2743</v>
      </c>
      <c r="M60" s="92">
        <v>0</v>
      </c>
      <c r="N60" s="92">
        <v>5757</v>
      </c>
      <c r="O60" s="92">
        <v>0</v>
      </c>
      <c r="P60" s="92">
        <v>0</v>
      </c>
      <c r="Q60" s="92">
        <v>0</v>
      </c>
      <c r="R60" s="93">
        <v>0</v>
      </c>
      <c r="S60" s="77" t="str">
        <f t="shared" si="4"/>
        <v>참</v>
      </c>
    </row>
    <row r="61" spans="2:19" x14ac:dyDescent="0.3">
      <c r="B61" s="58">
        <v>50</v>
      </c>
      <c r="C61" s="37" t="s">
        <v>99</v>
      </c>
      <c r="D61" s="8" t="s">
        <v>85</v>
      </c>
      <c r="E61" s="59"/>
      <c r="F61" s="20">
        <f t="shared" si="5"/>
        <v>5958</v>
      </c>
      <c r="G61" s="38">
        <v>0</v>
      </c>
      <c r="H61" s="38">
        <v>2018</v>
      </c>
      <c r="I61" s="38">
        <v>3940</v>
      </c>
      <c r="J61" s="40">
        <v>0</v>
      </c>
      <c r="K61" s="43">
        <f>SUM(M61:R61)</f>
        <v>5958</v>
      </c>
      <c r="L61" s="3">
        <v>41</v>
      </c>
      <c r="M61" s="38">
        <v>1183</v>
      </c>
      <c r="N61" s="38">
        <v>4775</v>
      </c>
      <c r="O61" s="38">
        <v>0</v>
      </c>
      <c r="P61" s="38">
        <v>0</v>
      </c>
      <c r="Q61" s="38">
        <v>0</v>
      </c>
      <c r="R61" s="40">
        <v>0</v>
      </c>
      <c r="S61" s="77" t="str">
        <f t="shared" si="4"/>
        <v>참</v>
      </c>
    </row>
    <row r="62" spans="2:19" x14ac:dyDescent="0.3">
      <c r="B62" s="58">
        <v>51</v>
      </c>
      <c r="C62" s="37" t="s">
        <v>100</v>
      </c>
      <c r="D62" s="8" t="s">
        <v>85</v>
      </c>
      <c r="E62" s="59"/>
      <c r="F62" s="20">
        <f t="shared" si="5"/>
        <v>4600</v>
      </c>
      <c r="G62" s="38">
        <v>300</v>
      </c>
      <c r="H62" s="38">
        <v>90</v>
      </c>
      <c r="I62" s="38">
        <v>4210</v>
      </c>
      <c r="J62" s="40">
        <v>0</v>
      </c>
      <c r="K62" s="43">
        <f t="shared" si="3"/>
        <v>4600</v>
      </c>
      <c r="L62" s="3">
        <v>1000</v>
      </c>
      <c r="M62" s="38">
        <v>2600</v>
      </c>
      <c r="N62" s="38">
        <v>950</v>
      </c>
      <c r="O62" s="38">
        <v>50</v>
      </c>
      <c r="P62" s="38">
        <v>0</v>
      </c>
      <c r="Q62" s="38">
        <v>0</v>
      </c>
      <c r="R62" s="40">
        <v>0</v>
      </c>
      <c r="S62" s="77" t="str">
        <f t="shared" si="4"/>
        <v>참</v>
      </c>
    </row>
    <row r="63" spans="2:19" x14ac:dyDescent="0.3">
      <c r="B63" s="58">
        <v>52</v>
      </c>
      <c r="C63" s="68" t="s">
        <v>95</v>
      </c>
      <c r="D63" s="69" t="s">
        <v>24</v>
      </c>
      <c r="E63" s="70"/>
      <c r="F63" s="71">
        <f t="shared" ref="F63:F64" si="11">SUM(G63:J63)</f>
        <v>11050</v>
      </c>
      <c r="G63" s="72">
        <v>5780</v>
      </c>
      <c r="H63" s="72">
        <v>0</v>
      </c>
      <c r="I63" s="72">
        <v>5270</v>
      </c>
      <c r="J63" s="73">
        <v>0</v>
      </c>
      <c r="K63" s="74">
        <f t="shared" ref="K63:K64" si="12">SUM(L63:R63)</f>
        <v>11050</v>
      </c>
      <c r="L63" s="94">
        <v>0</v>
      </c>
      <c r="M63" s="38">
        <v>0</v>
      </c>
      <c r="N63" s="38">
        <v>200</v>
      </c>
      <c r="O63" s="38">
        <v>405</v>
      </c>
      <c r="P63" s="38">
        <v>1605</v>
      </c>
      <c r="Q63" s="38">
        <v>4200</v>
      </c>
      <c r="R63" s="40">
        <v>4640</v>
      </c>
      <c r="S63" s="77" t="str">
        <f t="shared" si="4"/>
        <v>참</v>
      </c>
    </row>
    <row r="64" spans="2:19" ht="17.25" thickBot="1" x14ac:dyDescent="0.35">
      <c r="B64" s="58">
        <v>53</v>
      </c>
      <c r="C64" s="60" t="s">
        <v>96</v>
      </c>
      <c r="D64" s="61" t="s">
        <v>103</v>
      </c>
      <c r="E64" s="62"/>
      <c r="F64" s="21">
        <f t="shared" si="11"/>
        <v>25200</v>
      </c>
      <c r="G64" s="148">
        <v>7800</v>
      </c>
      <c r="H64" s="148">
        <v>2100</v>
      </c>
      <c r="I64" s="148">
        <v>15300</v>
      </c>
      <c r="J64" s="149">
        <v>0</v>
      </c>
      <c r="K64" s="150">
        <f t="shared" si="12"/>
        <v>25200</v>
      </c>
      <c r="L64" s="151">
        <f>확보실적!K64</f>
        <v>20900</v>
      </c>
      <c r="M64" s="148">
        <v>0</v>
      </c>
      <c r="N64" s="148">
        <v>3900</v>
      </c>
      <c r="O64" s="148">
        <v>0</v>
      </c>
      <c r="P64" s="148">
        <v>400</v>
      </c>
      <c r="Q64" s="148">
        <v>0</v>
      </c>
      <c r="R64" s="149">
        <v>0</v>
      </c>
      <c r="S64" s="77" t="str">
        <f t="shared" si="4"/>
        <v>참</v>
      </c>
    </row>
    <row r="69" spans="7:19" x14ac:dyDescent="0.3">
      <c r="O69">
        <v>0</v>
      </c>
      <c r="P69">
        <v>200</v>
      </c>
      <c r="R69">
        <v>5654</v>
      </c>
      <c r="S69">
        <v>5173</v>
      </c>
    </row>
    <row r="77" spans="7:19" x14ac:dyDescent="0.3">
      <c r="G77" t="s">
        <v>115</v>
      </c>
    </row>
    <row r="78" spans="7:19" ht="33" x14ac:dyDescent="0.3">
      <c r="G78" s="79" t="s">
        <v>109</v>
      </c>
      <c r="H78" s="80" t="s">
        <v>106</v>
      </c>
      <c r="I78" s="81">
        <v>0.15</v>
      </c>
    </row>
    <row r="79" spans="7:19" ht="33" x14ac:dyDescent="0.3">
      <c r="G79" s="79" t="s">
        <v>110</v>
      </c>
      <c r="H79" s="80" t="s">
        <v>107</v>
      </c>
      <c r="I79" s="81">
        <v>0.13</v>
      </c>
    </row>
    <row r="80" spans="7:19" ht="33" x14ac:dyDescent="0.3">
      <c r="G80" s="79" t="s">
        <v>111</v>
      </c>
      <c r="H80" s="80" t="s">
        <v>106</v>
      </c>
      <c r="I80" s="81">
        <v>0.15</v>
      </c>
    </row>
    <row r="81" spans="7:9" ht="33" x14ac:dyDescent="0.3">
      <c r="G81" s="79" t="s">
        <v>112</v>
      </c>
      <c r="H81" s="80" t="s">
        <v>108</v>
      </c>
      <c r="I81" s="81">
        <v>0.21</v>
      </c>
    </row>
    <row r="82" spans="7:9" ht="49.5" x14ac:dyDescent="0.3">
      <c r="G82" s="79" t="s">
        <v>113</v>
      </c>
      <c r="H82" s="80" t="s">
        <v>106</v>
      </c>
      <c r="I82" s="81">
        <v>0.15</v>
      </c>
    </row>
    <row r="83" spans="7:9" ht="50.25" thickBot="1" x14ac:dyDescent="0.35">
      <c r="G83" s="82" t="s">
        <v>114</v>
      </c>
      <c r="H83" s="83" t="s">
        <v>108</v>
      </c>
      <c r="I83" s="84">
        <v>0.21</v>
      </c>
    </row>
    <row r="84" spans="7:9" ht="17.25" thickTop="1" x14ac:dyDescent="0.3"/>
  </sheetData>
  <mergeCells count="14">
    <mergeCell ref="B2:B4"/>
    <mergeCell ref="C2:C4"/>
    <mergeCell ref="D2:D4"/>
    <mergeCell ref="E2:E4"/>
    <mergeCell ref="B1:R1"/>
    <mergeCell ref="M3:Q3"/>
    <mergeCell ref="K2:R2"/>
    <mergeCell ref="K3:K4"/>
    <mergeCell ref="F3:F4"/>
    <mergeCell ref="G3:G4"/>
    <mergeCell ref="H3:H4"/>
    <mergeCell ref="I3:I4"/>
    <mergeCell ref="J3:J4"/>
    <mergeCell ref="F2:J2"/>
  </mergeCells>
  <phoneticPr fontId="1" type="noConversion"/>
  <pageMargins left="0.7" right="0.7" top="0.75" bottom="0.75" header="0.3" footer="0.3"/>
  <pageSetup paperSize="8" scale="66" orientation="landscape" verticalDpi="0" r:id="rId1"/>
  <colBreaks count="1" manualBreakCount="1"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9"/>
  <sheetViews>
    <sheetView view="pageBreakPreview" zoomScale="110" zoomScaleNormal="100" zoomScaleSheetLayoutView="110" workbookViewId="0">
      <selection activeCell="D9" sqref="D9"/>
    </sheetView>
  </sheetViews>
  <sheetFormatPr defaultRowHeight="16.5" x14ac:dyDescent="0.3"/>
  <cols>
    <col min="1" max="1" width="2.625" style="67" customWidth="1"/>
    <col min="2" max="2" width="5.625" style="1" bestFit="1" customWidth="1"/>
    <col min="3" max="3" width="38.125" customWidth="1"/>
    <col min="4" max="4" width="19.25" style="1" bestFit="1" customWidth="1"/>
    <col min="5" max="16" width="8.625" customWidth="1"/>
    <col min="17" max="17" width="9" style="1"/>
  </cols>
  <sheetData>
    <row r="1" spans="2:19" ht="27" thickBot="1" x14ac:dyDescent="0.35">
      <c r="B1" s="180" t="s">
        <v>129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2:19" ht="16.5" customHeight="1" x14ac:dyDescent="0.3">
      <c r="B2" s="163" t="s">
        <v>0</v>
      </c>
      <c r="C2" s="165" t="s">
        <v>2</v>
      </c>
      <c r="D2" s="165" t="s">
        <v>3</v>
      </c>
      <c r="E2" s="163" t="s">
        <v>82</v>
      </c>
      <c r="F2" s="165"/>
      <c r="G2" s="165"/>
      <c r="H2" s="165"/>
      <c r="I2" s="171"/>
      <c r="J2" s="174" t="s">
        <v>83</v>
      </c>
      <c r="K2" s="175"/>
      <c r="L2" s="175"/>
      <c r="M2" s="175"/>
      <c r="N2" s="175"/>
      <c r="O2" s="175"/>
      <c r="P2" s="176"/>
    </row>
    <row r="3" spans="2:19" x14ac:dyDescent="0.3">
      <c r="B3" s="164"/>
      <c r="C3" s="166"/>
      <c r="D3" s="166"/>
      <c r="E3" s="164" t="s">
        <v>1</v>
      </c>
      <c r="F3" s="166" t="s">
        <v>4</v>
      </c>
      <c r="G3" s="166" t="s">
        <v>5</v>
      </c>
      <c r="H3" s="166" t="s">
        <v>6</v>
      </c>
      <c r="I3" s="173" t="s">
        <v>7</v>
      </c>
      <c r="J3" s="164" t="s">
        <v>1</v>
      </c>
      <c r="K3" s="63" t="s">
        <v>14</v>
      </c>
      <c r="L3" s="177" t="s">
        <v>16</v>
      </c>
      <c r="M3" s="178"/>
      <c r="N3" s="178"/>
      <c r="O3" s="178"/>
      <c r="P3" s="179"/>
    </row>
    <row r="4" spans="2:19" ht="40.5" x14ac:dyDescent="0.3">
      <c r="B4" s="164"/>
      <c r="C4" s="166"/>
      <c r="D4" s="166"/>
      <c r="E4" s="164"/>
      <c r="F4" s="166"/>
      <c r="G4" s="166"/>
      <c r="H4" s="166"/>
      <c r="I4" s="173"/>
      <c r="J4" s="164"/>
      <c r="K4" s="13" t="s">
        <v>19</v>
      </c>
      <c r="L4" s="13" t="s">
        <v>17</v>
      </c>
      <c r="M4" s="98" t="s">
        <v>10</v>
      </c>
      <c r="N4" s="13" t="s">
        <v>11</v>
      </c>
      <c r="O4" s="13">
        <v>2025</v>
      </c>
      <c r="P4" s="110">
        <v>2026</v>
      </c>
      <c r="Q4" s="76" t="s">
        <v>104</v>
      </c>
      <c r="R4">
        <v>2026</v>
      </c>
      <c r="S4">
        <v>2027</v>
      </c>
    </row>
    <row r="5" spans="2:19" x14ac:dyDescent="0.3">
      <c r="B5" s="44" t="s">
        <v>1</v>
      </c>
      <c r="C5" s="2" t="str">
        <f>COUNTA(D6:D100)&amp;"개"</f>
        <v>53개</v>
      </c>
      <c r="D5" s="2"/>
      <c r="E5" s="16">
        <f t="shared" ref="E5:L5" si="0">SUM(E6,E15,E23,E32,E44,E53)</f>
        <v>541974</v>
      </c>
      <c r="F5" s="3">
        <f t="shared" si="0"/>
        <v>246789</v>
      </c>
      <c r="G5" s="3">
        <f t="shared" si="0"/>
        <v>63737.8</v>
      </c>
      <c r="H5" s="3">
        <f t="shared" si="0"/>
        <v>202736.2</v>
      </c>
      <c r="I5" s="17">
        <f t="shared" si="0"/>
        <v>28711</v>
      </c>
      <c r="J5" s="16">
        <f t="shared" si="0"/>
        <v>541974</v>
      </c>
      <c r="K5" s="3">
        <f t="shared" si="0"/>
        <v>225899</v>
      </c>
      <c r="L5" s="3">
        <f t="shared" si="0"/>
        <v>21716</v>
      </c>
      <c r="M5" s="3">
        <f t="shared" ref="M5" si="1">SUM(M6,M15,M23,M32,M44,M53)</f>
        <v>98939</v>
      </c>
      <c r="N5" s="3">
        <f>SUM(N6,N15,N23,N32,N44,N53)</f>
        <v>75012</v>
      </c>
      <c r="O5" s="3">
        <f>SUM(O6,O15,O23,O32,O44,O53)</f>
        <v>70733</v>
      </c>
      <c r="P5" s="99">
        <f>SUM(P6,P15,P23,P32,P44,P53)</f>
        <v>49675</v>
      </c>
    </row>
    <row r="6" spans="2:19" x14ac:dyDescent="0.3">
      <c r="B6" s="46" t="s">
        <v>20</v>
      </c>
      <c r="C6" s="5" t="s">
        <v>21</v>
      </c>
      <c r="D6" s="4"/>
      <c r="E6" s="18">
        <f t="shared" ref="E6:L6" si="2">SUBTOTAL(9,E7:E14)</f>
        <v>200</v>
      </c>
      <c r="F6" s="6">
        <f t="shared" si="2"/>
        <v>0</v>
      </c>
      <c r="G6" s="6">
        <f t="shared" si="2"/>
        <v>200</v>
      </c>
      <c r="H6" s="6">
        <f t="shared" si="2"/>
        <v>0</v>
      </c>
      <c r="I6" s="19">
        <f t="shared" si="2"/>
        <v>0</v>
      </c>
      <c r="J6" s="18">
        <f t="shared" si="2"/>
        <v>200</v>
      </c>
      <c r="K6" s="6">
        <f t="shared" si="2"/>
        <v>0</v>
      </c>
      <c r="L6" s="6">
        <f t="shared" si="2"/>
        <v>0</v>
      </c>
      <c r="M6" s="6">
        <f t="shared" ref="M6" si="3">SUBTOTAL(9,M7:M14)</f>
        <v>100</v>
      </c>
      <c r="N6" s="6">
        <f>SUBTOTAL(9,N7:N14)</f>
        <v>100</v>
      </c>
      <c r="O6" s="6">
        <f>SUBTOTAL(9,O7:O14)</f>
        <v>0</v>
      </c>
      <c r="P6" s="100">
        <f>SUBTOTAL(9,P7:P14)</f>
        <v>0</v>
      </c>
      <c r="Q6" s="77" t="str">
        <f>IF(E6=J6, "참")</f>
        <v>참</v>
      </c>
    </row>
    <row r="7" spans="2:19" x14ac:dyDescent="0.3">
      <c r="B7" s="48">
        <v>1</v>
      </c>
      <c r="C7" s="22" t="s">
        <v>102</v>
      </c>
      <c r="D7" s="10" t="s">
        <v>92</v>
      </c>
      <c r="E7" s="20">
        <f t="shared" ref="E7" si="4">SUM(F7:I7)</f>
        <v>0</v>
      </c>
      <c r="F7" s="23">
        <v>0</v>
      </c>
      <c r="G7" s="23">
        <v>0</v>
      </c>
      <c r="H7" s="23">
        <v>0</v>
      </c>
      <c r="I7" s="24">
        <v>0</v>
      </c>
      <c r="J7" s="20">
        <f t="shared" ref="J7:J64" si="5">SUM(K7:P7)</f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101">
        <v>0</v>
      </c>
      <c r="Q7" s="77" t="str">
        <f t="shared" ref="Q7:Q64" si="6">IF(E7=J7, "참")</f>
        <v>참</v>
      </c>
    </row>
    <row r="8" spans="2:19" x14ac:dyDescent="0.3">
      <c r="B8" s="48">
        <v>2</v>
      </c>
      <c r="C8" s="22" t="s">
        <v>22</v>
      </c>
      <c r="D8" s="10" t="s">
        <v>92</v>
      </c>
      <c r="E8" s="20">
        <f t="shared" ref="E8:E62" si="7">SUM(F8:I8)</f>
        <v>0</v>
      </c>
      <c r="F8" s="23">
        <v>0</v>
      </c>
      <c r="G8" s="23">
        <v>0</v>
      </c>
      <c r="H8" s="23">
        <v>0</v>
      </c>
      <c r="I8" s="24">
        <v>0</v>
      </c>
      <c r="J8" s="20">
        <f t="shared" si="5"/>
        <v>0</v>
      </c>
      <c r="K8" s="23">
        <v>0</v>
      </c>
      <c r="L8" s="23">
        <v>0</v>
      </c>
      <c r="M8" s="23">
        <v>0</v>
      </c>
      <c r="N8" s="124">
        <v>0</v>
      </c>
      <c r="O8" s="23">
        <v>0</v>
      </c>
      <c r="P8" s="101">
        <v>0</v>
      </c>
      <c r="Q8" s="77" t="str">
        <f t="shared" si="6"/>
        <v>참</v>
      </c>
    </row>
    <row r="9" spans="2:19" x14ac:dyDescent="0.3">
      <c r="B9" s="48">
        <v>3</v>
      </c>
      <c r="C9" s="22" t="s">
        <v>23</v>
      </c>
      <c r="D9" s="10" t="s">
        <v>24</v>
      </c>
      <c r="E9" s="20">
        <f t="shared" si="7"/>
        <v>0</v>
      </c>
      <c r="F9" s="135">
        <v>0</v>
      </c>
      <c r="G9" s="135">
        <v>0</v>
      </c>
      <c r="H9" s="135">
        <v>0</v>
      </c>
      <c r="I9" s="136">
        <v>0</v>
      </c>
      <c r="J9" s="20">
        <f>SUM(K9:P9)</f>
        <v>0</v>
      </c>
      <c r="K9" s="135">
        <v>0</v>
      </c>
      <c r="L9" s="135">
        <v>0</v>
      </c>
      <c r="M9" s="135">
        <v>0</v>
      </c>
      <c r="N9" s="158">
        <v>0</v>
      </c>
      <c r="O9" s="23">
        <v>0</v>
      </c>
      <c r="P9" s="101">
        <v>0</v>
      </c>
      <c r="Q9" s="77" t="str">
        <f t="shared" si="6"/>
        <v>참</v>
      </c>
    </row>
    <row r="10" spans="2:19" x14ac:dyDescent="0.3">
      <c r="B10" s="48">
        <v>4</v>
      </c>
      <c r="C10" s="22" t="s">
        <v>25</v>
      </c>
      <c r="D10" s="10" t="s">
        <v>24</v>
      </c>
      <c r="E10" s="20">
        <f t="shared" si="7"/>
        <v>0</v>
      </c>
      <c r="F10" s="135">
        <v>0</v>
      </c>
      <c r="G10" s="135">
        <v>0</v>
      </c>
      <c r="H10" s="135">
        <v>0</v>
      </c>
      <c r="I10" s="136">
        <v>0</v>
      </c>
      <c r="J10" s="20">
        <f t="shared" si="5"/>
        <v>0</v>
      </c>
      <c r="K10" s="135">
        <v>0</v>
      </c>
      <c r="L10" s="135">
        <v>0</v>
      </c>
      <c r="M10" s="135">
        <v>0</v>
      </c>
      <c r="N10" s="158">
        <v>0</v>
      </c>
      <c r="O10" s="23">
        <v>0</v>
      </c>
      <c r="P10" s="101">
        <v>0</v>
      </c>
      <c r="Q10" s="77" t="str">
        <f t="shared" si="6"/>
        <v>참</v>
      </c>
    </row>
    <row r="11" spans="2:19" x14ac:dyDescent="0.3">
      <c r="B11" s="48">
        <v>5</v>
      </c>
      <c r="C11" s="22" t="s">
        <v>26</v>
      </c>
      <c r="D11" s="10" t="s">
        <v>24</v>
      </c>
      <c r="E11" s="20">
        <f t="shared" si="7"/>
        <v>100</v>
      </c>
      <c r="F11" s="135">
        <v>0</v>
      </c>
      <c r="G11" s="135">
        <v>100</v>
      </c>
      <c r="H11" s="135">
        <v>0</v>
      </c>
      <c r="I11" s="136">
        <v>0</v>
      </c>
      <c r="J11" s="159">
        <f t="shared" si="5"/>
        <v>100</v>
      </c>
      <c r="K11" s="135">
        <v>0</v>
      </c>
      <c r="L11" s="135">
        <v>0</v>
      </c>
      <c r="M11" s="158">
        <v>0</v>
      </c>
      <c r="N11" s="158">
        <v>100</v>
      </c>
      <c r="O11" s="135">
        <v>0</v>
      </c>
      <c r="P11" s="101">
        <v>0</v>
      </c>
      <c r="Q11" s="77" t="str">
        <f t="shared" si="6"/>
        <v>참</v>
      </c>
    </row>
    <row r="12" spans="2:19" x14ac:dyDescent="0.3">
      <c r="B12" s="48">
        <v>6</v>
      </c>
      <c r="C12" s="22" t="s">
        <v>27</v>
      </c>
      <c r="D12" s="154" t="s">
        <v>124</v>
      </c>
      <c r="E12" s="20">
        <f t="shared" si="7"/>
        <v>0</v>
      </c>
      <c r="F12" s="23">
        <v>0</v>
      </c>
      <c r="G12" s="23">
        <v>0</v>
      </c>
      <c r="H12" s="23">
        <v>0</v>
      </c>
      <c r="I12" s="24">
        <v>0</v>
      </c>
      <c r="J12" s="20">
        <f t="shared" si="5"/>
        <v>0</v>
      </c>
      <c r="K12" s="23">
        <v>0</v>
      </c>
      <c r="L12" s="23">
        <v>0</v>
      </c>
      <c r="M12" s="124">
        <v>0</v>
      </c>
      <c r="N12" s="23">
        <v>0</v>
      </c>
      <c r="O12" s="23">
        <v>0</v>
      </c>
      <c r="P12" s="101">
        <v>0</v>
      </c>
      <c r="Q12" s="77" t="str">
        <f t="shared" si="6"/>
        <v>참</v>
      </c>
    </row>
    <row r="13" spans="2:19" x14ac:dyDescent="0.3">
      <c r="B13" s="48">
        <v>7</v>
      </c>
      <c r="C13" s="22" t="s">
        <v>28</v>
      </c>
      <c r="D13" s="154" t="s">
        <v>124</v>
      </c>
      <c r="E13" s="20">
        <f t="shared" si="7"/>
        <v>100</v>
      </c>
      <c r="F13" s="23">
        <v>0</v>
      </c>
      <c r="G13" s="23">
        <v>100</v>
      </c>
      <c r="H13" s="23">
        <v>0</v>
      </c>
      <c r="I13" s="24">
        <v>0</v>
      </c>
      <c r="J13" s="20">
        <f t="shared" si="5"/>
        <v>100</v>
      </c>
      <c r="K13" s="23">
        <v>0</v>
      </c>
      <c r="L13" s="23">
        <v>0</v>
      </c>
      <c r="M13" s="23">
        <v>100</v>
      </c>
      <c r="N13" s="23">
        <v>0</v>
      </c>
      <c r="O13" s="23">
        <v>0</v>
      </c>
      <c r="P13" s="101">
        <v>0</v>
      </c>
      <c r="Q13" s="77" t="str">
        <f t="shared" si="6"/>
        <v>참</v>
      </c>
    </row>
    <row r="14" spans="2:19" x14ac:dyDescent="0.3">
      <c r="B14" s="48">
        <v>8</v>
      </c>
      <c r="C14" s="22" t="s">
        <v>29</v>
      </c>
      <c r="D14" s="154" t="s">
        <v>30</v>
      </c>
      <c r="E14" s="20">
        <f t="shared" si="7"/>
        <v>0</v>
      </c>
      <c r="F14" s="23">
        <v>0</v>
      </c>
      <c r="G14" s="23">
        <v>0</v>
      </c>
      <c r="H14" s="23">
        <v>0</v>
      </c>
      <c r="I14" s="24">
        <v>0</v>
      </c>
      <c r="J14" s="20">
        <f t="shared" si="5"/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101">
        <v>0</v>
      </c>
      <c r="Q14" s="77" t="str">
        <f t="shared" si="6"/>
        <v>참</v>
      </c>
    </row>
    <row r="15" spans="2:19" x14ac:dyDescent="0.3">
      <c r="B15" s="46" t="s">
        <v>77</v>
      </c>
      <c r="C15" s="5" t="s">
        <v>31</v>
      </c>
      <c r="D15" s="155"/>
      <c r="E15" s="18">
        <f>SUBTOTAL(9,E16:E22)</f>
        <v>64642</v>
      </c>
      <c r="F15" s="6">
        <f t="shared" ref="F15:L15" si="8">SUBTOTAL(9,F16:F22)</f>
        <v>1650</v>
      </c>
      <c r="G15" s="6">
        <f t="shared" si="8"/>
        <v>5490</v>
      </c>
      <c r="H15" s="6">
        <f t="shared" si="8"/>
        <v>56502</v>
      </c>
      <c r="I15" s="19">
        <f t="shared" si="8"/>
        <v>1000</v>
      </c>
      <c r="J15" s="18">
        <f t="shared" si="5"/>
        <v>64642</v>
      </c>
      <c r="K15" s="6">
        <f t="shared" si="8"/>
        <v>29890</v>
      </c>
      <c r="L15" s="6">
        <f t="shared" si="8"/>
        <v>482</v>
      </c>
      <c r="M15" s="6">
        <f t="shared" ref="M15" si="9">SUBTOTAL(9,M16:M22)</f>
        <v>8937</v>
      </c>
      <c r="N15" s="6">
        <f>SUBTOTAL(9,N16:N22)</f>
        <v>9776</v>
      </c>
      <c r="O15" s="6">
        <f>SUBTOTAL(9,O16:O22)</f>
        <v>6940</v>
      </c>
      <c r="P15" s="100">
        <f>SUBTOTAL(9,P16:P22)</f>
        <v>8617</v>
      </c>
      <c r="Q15" s="77" t="str">
        <f t="shared" si="6"/>
        <v>참</v>
      </c>
    </row>
    <row r="16" spans="2:19" x14ac:dyDescent="0.3">
      <c r="B16" s="50">
        <v>9</v>
      </c>
      <c r="C16" s="26" t="s">
        <v>32</v>
      </c>
      <c r="D16" s="156" t="s">
        <v>101</v>
      </c>
      <c r="E16" s="20">
        <f t="shared" si="7"/>
        <v>39902</v>
      </c>
      <c r="F16" s="116">
        <v>0</v>
      </c>
      <c r="G16" s="116">
        <v>0</v>
      </c>
      <c r="H16" s="116">
        <v>39902</v>
      </c>
      <c r="I16" s="111">
        <v>0</v>
      </c>
      <c r="J16" s="20">
        <f t="shared" si="5"/>
        <v>39902</v>
      </c>
      <c r="K16" s="116">
        <v>18090</v>
      </c>
      <c r="L16" s="116">
        <v>0</v>
      </c>
      <c r="M16" s="116">
        <v>7022</v>
      </c>
      <c r="N16" s="116">
        <v>7204</v>
      </c>
      <c r="O16" s="27">
        <v>3786</v>
      </c>
      <c r="P16" s="102">
        <v>3800</v>
      </c>
      <c r="Q16" s="77" t="str">
        <f t="shared" si="6"/>
        <v>참</v>
      </c>
    </row>
    <row r="17" spans="2:19" x14ac:dyDescent="0.3">
      <c r="B17" s="50">
        <v>10</v>
      </c>
      <c r="C17" s="26" t="s">
        <v>33</v>
      </c>
      <c r="D17" s="156" t="s">
        <v>101</v>
      </c>
      <c r="E17" s="20">
        <f t="shared" si="7"/>
        <v>360</v>
      </c>
      <c r="F17" s="27">
        <v>0</v>
      </c>
      <c r="G17" s="27">
        <v>0</v>
      </c>
      <c r="H17" s="27">
        <v>360</v>
      </c>
      <c r="I17" s="28">
        <v>0</v>
      </c>
      <c r="J17" s="20">
        <f t="shared" si="5"/>
        <v>360</v>
      </c>
      <c r="K17" s="27">
        <v>360</v>
      </c>
      <c r="L17" s="27">
        <v>0</v>
      </c>
      <c r="M17" s="27">
        <v>0</v>
      </c>
      <c r="N17" s="27">
        <v>0</v>
      </c>
      <c r="O17" s="27">
        <v>0</v>
      </c>
      <c r="P17" s="102">
        <v>0</v>
      </c>
      <c r="Q17" s="77" t="str">
        <f t="shared" si="6"/>
        <v>참</v>
      </c>
    </row>
    <row r="18" spans="2:19" x14ac:dyDescent="0.3">
      <c r="B18" s="50">
        <v>11</v>
      </c>
      <c r="C18" s="26" t="s">
        <v>34</v>
      </c>
      <c r="D18" s="156" t="s">
        <v>101</v>
      </c>
      <c r="E18" s="20">
        <f t="shared" si="7"/>
        <v>12000</v>
      </c>
      <c r="F18" s="27">
        <v>0</v>
      </c>
      <c r="G18" s="27">
        <v>4590</v>
      </c>
      <c r="H18" s="27">
        <v>7410</v>
      </c>
      <c r="I18" s="28">
        <v>0</v>
      </c>
      <c r="J18" s="20">
        <f t="shared" si="5"/>
        <v>12000</v>
      </c>
      <c r="K18" s="27">
        <v>9540</v>
      </c>
      <c r="L18" s="27">
        <v>360</v>
      </c>
      <c r="M18" s="27">
        <v>1100</v>
      </c>
      <c r="N18" s="27">
        <v>1000</v>
      </c>
      <c r="O18" s="27">
        <v>0</v>
      </c>
      <c r="P18" s="102">
        <v>0</v>
      </c>
      <c r="Q18" s="77" t="str">
        <f t="shared" si="6"/>
        <v>참</v>
      </c>
    </row>
    <row r="19" spans="2:19" x14ac:dyDescent="0.3">
      <c r="B19" s="50">
        <v>12</v>
      </c>
      <c r="C19" s="26" t="s">
        <v>35</v>
      </c>
      <c r="D19" s="156" t="s">
        <v>84</v>
      </c>
      <c r="E19" s="20">
        <f t="shared" si="7"/>
        <v>0</v>
      </c>
      <c r="F19" s="27">
        <v>0</v>
      </c>
      <c r="G19" s="27">
        <v>0</v>
      </c>
      <c r="H19" s="27">
        <v>0</v>
      </c>
      <c r="I19" s="28">
        <v>0</v>
      </c>
      <c r="J19" s="20">
        <f t="shared" si="5"/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102">
        <v>0</v>
      </c>
      <c r="Q19" s="77" t="str">
        <f t="shared" si="6"/>
        <v>참</v>
      </c>
      <c r="R19">
        <v>2000</v>
      </c>
      <c r="S19">
        <v>7900</v>
      </c>
    </row>
    <row r="20" spans="2:19" x14ac:dyDescent="0.3">
      <c r="B20" s="50">
        <v>13</v>
      </c>
      <c r="C20" s="26" t="s">
        <v>97</v>
      </c>
      <c r="D20" s="156" t="s">
        <v>92</v>
      </c>
      <c r="E20" s="20">
        <f t="shared" si="7"/>
        <v>11347</v>
      </c>
      <c r="F20" s="27">
        <v>1650</v>
      </c>
      <c r="G20" s="27">
        <v>900</v>
      </c>
      <c r="H20" s="27">
        <v>8797</v>
      </c>
      <c r="I20" s="28">
        <v>0</v>
      </c>
      <c r="J20" s="20">
        <f t="shared" si="5"/>
        <v>11347</v>
      </c>
      <c r="K20" s="27">
        <v>1000</v>
      </c>
      <c r="L20" s="27">
        <v>22</v>
      </c>
      <c r="M20" s="27">
        <v>800</v>
      </c>
      <c r="N20" s="27">
        <v>1566</v>
      </c>
      <c r="O20" s="102">
        <v>3148</v>
      </c>
      <c r="P20" s="102">
        <v>4811</v>
      </c>
      <c r="Q20" s="77" t="str">
        <f t="shared" si="6"/>
        <v>참</v>
      </c>
    </row>
    <row r="21" spans="2:19" x14ac:dyDescent="0.3">
      <c r="B21" s="50">
        <v>14</v>
      </c>
      <c r="C21" s="26" t="s">
        <v>36</v>
      </c>
      <c r="D21" s="156" t="s">
        <v>87</v>
      </c>
      <c r="E21" s="20">
        <f t="shared" si="7"/>
        <v>33</v>
      </c>
      <c r="F21" s="27">
        <v>0</v>
      </c>
      <c r="G21" s="27">
        <v>0</v>
      </c>
      <c r="H21" s="27">
        <v>33</v>
      </c>
      <c r="I21" s="28">
        <v>0</v>
      </c>
      <c r="J21" s="20">
        <f t="shared" si="5"/>
        <v>33</v>
      </c>
      <c r="K21" s="27">
        <v>0</v>
      </c>
      <c r="L21" s="27">
        <v>0</v>
      </c>
      <c r="M21" s="27">
        <v>15</v>
      </c>
      <c r="N21" s="27">
        <v>6</v>
      </c>
      <c r="O21" s="27">
        <v>6</v>
      </c>
      <c r="P21" s="102">
        <v>6</v>
      </c>
      <c r="Q21" s="77" t="str">
        <f t="shared" si="6"/>
        <v>참</v>
      </c>
    </row>
    <row r="22" spans="2:19" x14ac:dyDescent="0.3">
      <c r="B22" s="50">
        <v>15</v>
      </c>
      <c r="C22" s="26" t="s">
        <v>37</v>
      </c>
      <c r="D22" s="156" t="s">
        <v>101</v>
      </c>
      <c r="E22" s="20">
        <f t="shared" si="7"/>
        <v>1000</v>
      </c>
      <c r="F22" s="27">
        <v>0</v>
      </c>
      <c r="G22" s="27">
        <v>0</v>
      </c>
      <c r="H22" s="27">
        <v>0</v>
      </c>
      <c r="I22" s="28">
        <v>1000</v>
      </c>
      <c r="J22" s="20">
        <f t="shared" si="5"/>
        <v>1000</v>
      </c>
      <c r="K22" s="27">
        <v>900</v>
      </c>
      <c r="L22" s="27">
        <v>100</v>
      </c>
      <c r="M22" s="27">
        <v>0</v>
      </c>
      <c r="N22" s="27">
        <v>0</v>
      </c>
      <c r="O22" s="27">
        <v>0</v>
      </c>
      <c r="P22" s="102">
        <v>0</v>
      </c>
      <c r="Q22" s="77" t="str">
        <f t="shared" si="6"/>
        <v>참</v>
      </c>
    </row>
    <row r="23" spans="2:19" x14ac:dyDescent="0.3">
      <c r="B23" s="46" t="s">
        <v>78</v>
      </c>
      <c r="C23" s="5" t="s">
        <v>38</v>
      </c>
      <c r="D23" s="155"/>
      <c r="E23" s="18">
        <f>SUBTOTAL(9,E24:E31)</f>
        <v>125895</v>
      </c>
      <c r="F23" s="6">
        <f t="shared" ref="F23:L23" si="10">SUBTOTAL(9,F24:F31)</f>
        <v>82050</v>
      </c>
      <c r="G23" s="6">
        <f t="shared" si="10"/>
        <v>10447.799999999999</v>
      </c>
      <c r="H23" s="6">
        <f t="shared" si="10"/>
        <v>32748.2</v>
      </c>
      <c r="I23" s="19">
        <f t="shared" si="10"/>
        <v>649</v>
      </c>
      <c r="J23" s="18">
        <f t="shared" si="5"/>
        <v>125895</v>
      </c>
      <c r="K23" s="6">
        <f t="shared" si="10"/>
        <v>23530</v>
      </c>
      <c r="L23" s="6">
        <f t="shared" si="10"/>
        <v>13670</v>
      </c>
      <c r="M23" s="6">
        <f t="shared" ref="M23" si="11">SUBTOTAL(9,M24:M31)</f>
        <v>20688</v>
      </c>
      <c r="N23" s="6">
        <f>SUBTOTAL(9,N24:N31)</f>
        <v>28808</v>
      </c>
      <c r="O23" s="6">
        <f>SUBTOTAL(9,O24:O31)</f>
        <v>29383</v>
      </c>
      <c r="P23" s="100">
        <f>SUBTOTAL(9,P24:P31)</f>
        <v>9816</v>
      </c>
      <c r="Q23" s="77" t="str">
        <f t="shared" si="6"/>
        <v>참</v>
      </c>
    </row>
    <row r="24" spans="2:19" x14ac:dyDescent="0.3">
      <c r="B24" s="52">
        <v>16</v>
      </c>
      <c r="C24" s="29" t="s">
        <v>39</v>
      </c>
      <c r="D24" s="157" t="s">
        <v>125</v>
      </c>
      <c r="E24" s="20">
        <f t="shared" si="7"/>
        <v>19451</v>
      </c>
      <c r="F24" s="30">
        <v>0</v>
      </c>
      <c r="G24" s="30">
        <v>7000</v>
      </c>
      <c r="H24" s="30">
        <v>12451</v>
      </c>
      <c r="I24" s="31">
        <v>0</v>
      </c>
      <c r="J24" s="20">
        <f t="shared" si="5"/>
        <v>19451</v>
      </c>
      <c r="K24" s="30">
        <v>4835</v>
      </c>
      <c r="L24" s="30">
        <v>160</v>
      </c>
      <c r="M24" s="30">
        <v>936</v>
      </c>
      <c r="N24" s="30">
        <v>6920</v>
      </c>
      <c r="O24" s="30">
        <v>6600</v>
      </c>
      <c r="P24" s="103">
        <v>0</v>
      </c>
      <c r="Q24" s="77" t="str">
        <f t="shared" si="6"/>
        <v>참</v>
      </c>
    </row>
    <row r="25" spans="2:19" x14ac:dyDescent="0.3">
      <c r="B25" s="52">
        <v>17</v>
      </c>
      <c r="C25" s="29" t="s">
        <v>40</v>
      </c>
      <c r="D25" s="157" t="s">
        <v>126</v>
      </c>
      <c r="E25" s="20">
        <f t="shared" si="7"/>
        <v>1600</v>
      </c>
      <c r="F25" s="112">
        <v>50</v>
      </c>
      <c r="G25" s="112">
        <v>106.8</v>
      </c>
      <c r="H25" s="112">
        <v>794.2</v>
      </c>
      <c r="I25" s="114">
        <v>649</v>
      </c>
      <c r="J25" s="20">
        <f t="shared" si="5"/>
        <v>1600</v>
      </c>
      <c r="K25" s="112">
        <v>650</v>
      </c>
      <c r="L25" s="112">
        <v>0</v>
      </c>
      <c r="M25" s="112">
        <v>680</v>
      </c>
      <c r="N25" s="112">
        <v>260</v>
      </c>
      <c r="O25" s="65">
        <v>10</v>
      </c>
      <c r="P25" s="104">
        <v>0</v>
      </c>
      <c r="Q25" s="77" t="str">
        <f t="shared" si="6"/>
        <v>참</v>
      </c>
    </row>
    <row r="26" spans="2:19" x14ac:dyDescent="0.3">
      <c r="B26" s="52">
        <v>18</v>
      </c>
      <c r="C26" s="29" t="s">
        <v>41</v>
      </c>
      <c r="D26" s="157" t="s">
        <v>127</v>
      </c>
      <c r="E26" s="20">
        <f t="shared" si="7"/>
        <v>7700</v>
      </c>
      <c r="F26" s="112">
        <v>350</v>
      </c>
      <c r="G26" s="112">
        <v>175</v>
      </c>
      <c r="H26" s="112">
        <v>7175</v>
      </c>
      <c r="I26" s="114">
        <v>0</v>
      </c>
      <c r="J26" s="20">
        <f t="shared" si="5"/>
        <v>7700</v>
      </c>
      <c r="K26" s="112">
        <v>0</v>
      </c>
      <c r="L26" s="112">
        <v>0</v>
      </c>
      <c r="M26" s="112">
        <v>2300</v>
      </c>
      <c r="N26" s="112">
        <v>5400</v>
      </c>
      <c r="O26" s="65">
        <v>0</v>
      </c>
      <c r="P26" s="104">
        <v>0</v>
      </c>
      <c r="Q26" s="77" t="str">
        <f t="shared" si="6"/>
        <v>참</v>
      </c>
    </row>
    <row r="27" spans="2:19" x14ac:dyDescent="0.3">
      <c r="B27" s="52">
        <v>19</v>
      </c>
      <c r="C27" s="29" t="s">
        <v>42</v>
      </c>
      <c r="D27" s="157" t="s">
        <v>124</v>
      </c>
      <c r="E27" s="20">
        <f t="shared" si="7"/>
        <v>20230</v>
      </c>
      <c r="F27" s="115">
        <v>16185</v>
      </c>
      <c r="G27" s="115">
        <v>1214</v>
      </c>
      <c r="H27" s="115">
        <v>2831</v>
      </c>
      <c r="I27" s="113">
        <v>0</v>
      </c>
      <c r="J27" s="20">
        <f t="shared" si="5"/>
        <v>20230</v>
      </c>
      <c r="K27" s="30">
        <v>7166</v>
      </c>
      <c r="L27" s="30">
        <v>437</v>
      </c>
      <c r="M27" s="30">
        <v>1019</v>
      </c>
      <c r="N27" s="30">
        <v>0</v>
      </c>
      <c r="O27" s="30">
        <v>5123</v>
      </c>
      <c r="P27" s="103">
        <v>6485</v>
      </c>
      <c r="Q27" s="77" t="str">
        <f t="shared" si="6"/>
        <v>참</v>
      </c>
    </row>
    <row r="28" spans="2:19" x14ac:dyDescent="0.3">
      <c r="B28" s="52">
        <v>20</v>
      </c>
      <c r="C28" s="29" t="s">
        <v>43</v>
      </c>
      <c r="D28" s="157" t="s">
        <v>89</v>
      </c>
      <c r="E28" s="20">
        <f t="shared" si="7"/>
        <v>49497</v>
      </c>
      <c r="F28" s="30">
        <v>49497</v>
      </c>
      <c r="G28" s="30">
        <v>0</v>
      </c>
      <c r="H28" s="30">
        <v>0</v>
      </c>
      <c r="I28" s="31">
        <v>0</v>
      </c>
      <c r="J28" s="20">
        <f t="shared" si="5"/>
        <v>49497</v>
      </c>
      <c r="K28" s="30">
        <v>0</v>
      </c>
      <c r="L28" s="30">
        <v>12857</v>
      </c>
      <c r="M28" s="30">
        <v>11734</v>
      </c>
      <c r="N28" s="30">
        <v>12000</v>
      </c>
      <c r="O28" s="30">
        <v>12906</v>
      </c>
      <c r="P28" s="139">
        <v>0</v>
      </c>
      <c r="Q28" s="77" t="str">
        <f t="shared" si="6"/>
        <v>참</v>
      </c>
    </row>
    <row r="29" spans="2:19" x14ac:dyDescent="0.3">
      <c r="B29" s="52">
        <v>21</v>
      </c>
      <c r="C29" s="29" t="s">
        <v>44</v>
      </c>
      <c r="D29" s="157" t="s">
        <v>125</v>
      </c>
      <c r="E29" s="20">
        <f t="shared" si="7"/>
        <v>2114</v>
      </c>
      <c r="F29" s="30">
        <v>1098</v>
      </c>
      <c r="G29" s="30">
        <v>158</v>
      </c>
      <c r="H29" s="30">
        <v>858</v>
      </c>
      <c r="I29" s="31">
        <v>0</v>
      </c>
      <c r="J29" s="20">
        <f t="shared" si="5"/>
        <v>2114</v>
      </c>
      <c r="K29" s="30">
        <v>1526</v>
      </c>
      <c r="L29" s="30">
        <v>0</v>
      </c>
      <c r="M29" s="30">
        <v>200</v>
      </c>
      <c r="N29" s="115">
        <v>100</v>
      </c>
      <c r="O29" s="30">
        <v>178</v>
      </c>
      <c r="P29" s="103">
        <v>110</v>
      </c>
      <c r="Q29" s="77" t="str">
        <f t="shared" si="6"/>
        <v>참</v>
      </c>
    </row>
    <row r="30" spans="2:19" x14ac:dyDescent="0.3">
      <c r="B30" s="52">
        <v>22</v>
      </c>
      <c r="C30" s="29" t="s">
        <v>45</v>
      </c>
      <c r="D30" s="7" t="s">
        <v>91</v>
      </c>
      <c r="E30" s="20">
        <f t="shared" si="7"/>
        <v>21303</v>
      </c>
      <c r="F30" s="65">
        <v>14870</v>
      </c>
      <c r="G30" s="65">
        <v>1794</v>
      </c>
      <c r="H30" s="65">
        <v>4639</v>
      </c>
      <c r="I30" s="75">
        <v>0</v>
      </c>
      <c r="J30" s="20">
        <f t="shared" si="5"/>
        <v>21303</v>
      </c>
      <c r="K30" s="65">
        <v>8938</v>
      </c>
      <c r="L30" s="65">
        <v>203</v>
      </c>
      <c r="M30" s="65">
        <v>3269</v>
      </c>
      <c r="N30" s="115">
        <v>3128</v>
      </c>
      <c r="O30" s="65">
        <v>2544</v>
      </c>
      <c r="P30" s="104">
        <v>3221</v>
      </c>
      <c r="Q30" s="77" t="str">
        <f t="shared" si="6"/>
        <v>참</v>
      </c>
    </row>
    <row r="31" spans="2:19" x14ac:dyDescent="0.3">
      <c r="B31" s="52">
        <v>23</v>
      </c>
      <c r="C31" s="29" t="s">
        <v>46</v>
      </c>
      <c r="D31" s="7" t="s">
        <v>91</v>
      </c>
      <c r="E31" s="20">
        <f t="shared" si="7"/>
        <v>4000</v>
      </c>
      <c r="F31" s="65">
        <v>0</v>
      </c>
      <c r="G31" s="65">
        <v>0</v>
      </c>
      <c r="H31" s="65">
        <v>4000</v>
      </c>
      <c r="I31" s="75">
        <v>0</v>
      </c>
      <c r="J31" s="20">
        <f t="shared" si="5"/>
        <v>4000</v>
      </c>
      <c r="K31" s="65">
        <v>415</v>
      </c>
      <c r="L31" s="65">
        <v>13</v>
      </c>
      <c r="M31" s="65">
        <v>550</v>
      </c>
      <c r="N31" s="115">
        <v>1000</v>
      </c>
      <c r="O31" s="65">
        <v>2022</v>
      </c>
      <c r="P31" s="104">
        <v>0</v>
      </c>
      <c r="Q31" s="77" t="str">
        <f t="shared" si="6"/>
        <v>참</v>
      </c>
    </row>
    <row r="32" spans="2:19" x14ac:dyDescent="0.3">
      <c r="B32" s="46" t="s">
        <v>79</v>
      </c>
      <c r="C32" s="5" t="s">
        <v>47</v>
      </c>
      <c r="D32" s="4"/>
      <c r="E32" s="18">
        <f>SUBTOTAL(9,E33:E43)</f>
        <v>35335</v>
      </c>
      <c r="F32" s="6">
        <f t="shared" ref="F32:L32" si="12">SUBTOTAL(9,F33:F43)</f>
        <v>10440</v>
      </c>
      <c r="G32" s="6">
        <f t="shared" si="12"/>
        <v>3605</v>
      </c>
      <c r="H32" s="6">
        <f t="shared" si="12"/>
        <v>21006</v>
      </c>
      <c r="I32" s="19">
        <f t="shared" si="12"/>
        <v>284</v>
      </c>
      <c r="J32" s="18">
        <f t="shared" si="5"/>
        <v>35335</v>
      </c>
      <c r="K32" s="6">
        <f t="shared" si="12"/>
        <v>7006</v>
      </c>
      <c r="L32" s="6">
        <f t="shared" si="12"/>
        <v>351</v>
      </c>
      <c r="M32" s="6">
        <f t="shared" ref="M32" si="13">SUBTOTAL(9,M33:M43)</f>
        <v>6391</v>
      </c>
      <c r="N32" s="6">
        <f>SUBTOTAL(9,N33:N43)</f>
        <v>6114</v>
      </c>
      <c r="O32" s="6">
        <f>SUBTOTAL(9,O33:O43)</f>
        <v>7590</v>
      </c>
      <c r="P32" s="100">
        <f>SUBTOTAL(9,P33:P43)</f>
        <v>7883</v>
      </c>
      <c r="Q32" s="77" t="str">
        <f t="shared" si="6"/>
        <v>참</v>
      </c>
    </row>
    <row r="33" spans="2:19" x14ac:dyDescent="0.3">
      <c r="B33" s="54">
        <v>24</v>
      </c>
      <c r="C33" s="32" t="s">
        <v>48</v>
      </c>
      <c r="D33" s="11" t="s">
        <v>119</v>
      </c>
      <c r="E33" s="20">
        <f t="shared" si="7"/>
        <v>450</v>
      </c>
      <c r="F33" s="33">
        <v>400</v>
      </c>
      <c r="G33" s="33">
        <v>0</v>
      </c>
      <c r="H33" s="33">
        <v>50</v>
      </c>
      <c r="I33" s="34">
        <v>0</v>
      </c>
      <c r="J33" s="20">
        <f t="shared" si="5"/>
        <v>450</v>
      </c>
      <c r="K33" s="33">
        <v>0</v>
      </c>
      <c r="L33" s="33">
        <v>0</v>
      </c>
      <c r="M33" s="33">
        <v>100</v>
      </c>
      <c r="N33" s="33">
        <v>150</v>
      </c>
      <c r="O33" s="33">
        <v>200</v>
      </c>
      <c r="P33" s="105">
        <v>0</v>
      </c>
      <c r="Q33" s="77" t="str">
        <f t="shared" si="6"/>
        <v>참</v>
      </c>
    </row>
    <row r="34" spans="2:19" x14ac:dyDescent="0.3">
      <c r="B34" s="54">
        <v>25</v>
      </c>
      <c r="C34" s="32" t="s">
        <v>49</v>
      </c>
      <c r="D34" s="11" t="s">
        <v>119</v>
      </c>
      <c r="E34" s="20">
        <f t="shared" si="7"/>
        <v>0</v>
      </c>
      <c r="F34" s="33">
        <v>0</v>
      </c>
      <c r="G34" s="33">
        <v>0</v>
      </c>
      <c r="H34" s="33">
        <v>0</v>
      </c>
      <c r="I34" s="34">
        <v>0</v>
      </c>
      <c r="J34" s="20">
        <f t="shared" si="5"/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105">
        <v>0</v>
      </c>
      <c r="Q34" s="77" t="str">
        <f t="shared" si="6"/>
        <v>참</v>
      </c>
    </row>
    <row r="35" spans="2:19" x14ac:dyDescent="0.3">
      <c r="B35" s="54">
        <v>26</v>
      </c>
      <c r="C35" s="32" t="s">
        <v>50</v>
      </c>
      <c r="D35" s="11" t="s">
        <v>120</v>
      </c>
      <c r="E35" s="20">
        <f t="shared" si="7"/>
        <v>280</v>
      </c>
      <c r="F35" s="87">
        <v>180</v>
      </c>
      <c r="G35" s="87">
        <v>30</v>
      </c>
      <c r="H35" s="87">
        <v>70</v>
      </c>
      <c r="I35" s="88">
        <v>0</v>
      </c>
      <c r="J35" s="20">
        <f t="shared" si="5"/>
        <v>280</v>
      </c>
      <c r="K35" s="87">
        <v>210</v>
      </c>
      <c r="L35" s="87">
        <v>0</v>
      </c>
      <c r="M35" s="87">
        <v>70</v>
      </c>
      <c r="N35" s="87">
        <v>0</v>
      </c>
      <c r="O35" s="87">
        <v>0</v>
      </c>
      <c r="P35" s="106">
        <v>0</v>
      </c>
      <c r="Q35" s="77" t="str">
        <f t="shared" si="6"/>
        <v>참</v>
      </c>
    </row>
    <row r="36" spans="2:19" x14ac:dyDescent="0.3">
      <c r="B36" s="54">
        <v>27</v>
      </c>
      <c r="C36" s="32" t="s">
        <v>98</v>
      </c>
      <c r="D36" s="11" t="s">
        <v>90</v>
      </c>
      <c r="E36" s="20">
        <f t="shared" si="7"/>
        <v>6375</v>
      </c>
      <c r="F36" s="87">
        <v>3670</v>
      </c>
      <c r="G36" s="87">
        <v>0</v>
      </c>
      <c r="H36" s="87">
        <v>2705</v>
      </c>
      <c r="I36" s="88">
        <v>0</v>
      </c>
      <c r="J36" s="20">
        <f t="shared" si="5"/>
        <v>6375</v>
      </c>
      <c r="K36" s="33">
        <v>0</v>
      </c>
      <c r="L36" s="33">
        <v>0</v>
      </c>
      <c r="M36" s="33">
        <v>2125</v>
      </c>
      <c r="N36" s="33">
        <v>700</v>
      </c>
      <c r="O36" s="33">
        <v>2300</v>
      </c>
      <c r="P36" s="105">
        <v>1250</v>
      </c>
      <c r="Q36" s="77" t="str">
        <f t="shared" si="6"/>
        <v>참</v>
      </c>
    </row>
    <row r="37" spans="2:19" x14ac:dyDescent="0.3">
      <c r="B37" s="54">
        <v>28</v>
      </c>
      <c r="C37" s="32" t="s">
        <v>51</v>
      </c>
      <c r="D37" s="11" t="s">
        <v>118</v>
      </c>
      <c r="E37" s="20">
        <f t="shared" si="7"/>
        <v>1222</v>
      </c>
      <c r="F37" s="33"/>
      <c r="G37" s="33">
        <v>0</v>
      </c>
      <c r="H37" s="33">
        <v>1222</v>
      </c>
      <c r="I37" s="34">
        <v>0</v>
      </c>
      <c r="J37" s="20">
        <f t="shared" si="5"/>
        <v>1222</v>
      </c>
      <c r="K37" s="33">
        <v>0</v>
      </c>
      <c r="L37" s="33">
        <v>0</v>
      </c>
      <c r="M37" s="33">
        <v>1200</v>
      </c>
      <c r="N37" s="33">
        <v>0</v>
      </c>
      <c r="O37" s="33">
        <v>22</v>
      </c>
      <c r="P37" s="105">
        <v>0</v>
      </c>
      <c r="Q37" s="77" t="str">
        <f t="shared" si="6"/>
        <v>참</v>
      </c>
    </row>
    <row r="38" spans="2:19" x14ac:dyDescent="0.3">
      <c r="B38" s="54">
        <v>29</v>
      </c>
      <c r="C38" s="32" t="s">
        <v>52</v>
      </c>
      <c r="D38" s="11" t="s">
        <v>53</v>
      </c>
      <c r="E38" s="20">
        <f t="shared" si="7"/>
        <v>16900</v>
      </c>
      <c r="F38" s="87">
        <v>3736</v>
      </c>
      <c r="G38" s="87">
        <v>2588</v>
      </c>
      <c r="H38" s="87">
        <v>10292</v>
      </c>
      <c r="I38" s="88">
        <v>284</v>
      </c>
      <c r="J38" s="20">
        <f t="shared" si="5"/>
        <v>16900</v>
      </c>
      <c r="K38" s="87">
        <v>5050</v>
      </c>
      <c r="L38" s="87">
        <v>270</v>
      </c>
      <c r="M38" s="87">
        <v>1321</v>
      </c>
      <c r="N38" s="87">
        <v>2810</v>
      </c>
      <c r="O38" s="87">
        <v>2808</v>
      </c>
      <c r="P38" s="106">
        <v>4641</v>
      </c>
      <c r="Q38" s="77" t="str">
        <f t="shared" si="6"/>
        <v>참</v>
      </c>
    </row>
    <row r="39" spans="2:19" x14ac:dyDescent="0.3">
      <c r="B39" s="54">
        <v>30</v>
      </c>
      <c r="C39" s="32" t="s">
        <v>54</v>
      </c>
      <c r="D39" s="11" t="s">
        <v>85</v>
      </c>
      <c r="E39" s="20">
        <f t="shared" si="7"/>
        <v>90</v>
      </c>
      <c r="F39" s="33">
        <v>0</v>
      </c>
      <c r="G39" s="33">
        <v>0</v>
      </c>
      <c r="H39" s="33">
        <v>90</v>
      </c>
      <c r="I39" s="34">
        <v>0</v>
      </c>
      <c r="J39" s="20">
        <f t="shared" si="5"/>
        <v>90</v>
      </c>
      <c r="K39" s="33">
        <v>0</v>
      </c>
      <c r="L39" s="33">
        <v>0</v>
      </c>
      <c r="M39" s="33">
        <v>30</v>
      </c>
      <c r="N39" s="33">
        <v>30</v>
      </c>
      <c r="O39" s="33">
        <v>30</v>
      </c>
      <c r="P39" s="105">
        <v>0</v>
      </c>
      <c r="Q39" s="77" t="str">
        <f t="shared" si="6"/>
        <v>참</v>
      </c>
    </row>
    <row r="40" spans="2:19" x14ac:dyDescent="0.3">
      <c r="B40" s="54">
        <v>31</v>
      </c>
      <c r="C40" s="32" t="s">
        <v>55</v>
      </c>
      <c r="D40" s="11" t="s">
        <v>120</v>
      </c>
      <c r="E40" s="20">
        <f t="shared" si="7"/>
        <v>4971</v>
      </c>
      <c r="F40" s="33">
        <v>2179</v>
      </c>
      <c r="G40" s="33">
        <v>671</v>
      </c>
      <c r="H40" s="33">
        <v>2121</v>
      </c>
      <c r="I40" s="34">
        <v>0</v>
      </c>
      <c r="J40" s="20">
        <f t="shared" si="5"/>
        <v>4971</v>
      </c>
      <c r="K40" s="33">
        <v>899</v>
      </c>
      <c r="L40" s="33">
        <v>0</v>
      </c>
      <c r="M40" s="33">
        <v>428</v>
      </c>
      <c r="N40" s="33">
        <v>1392</v>
      </c>
      <c r="O40" s="33">
        <v>1212</v>
      </c>
      <c r="P40" s="105">
        <v>1040</v>
      </c>
      <c r="Q40" s="77" t="str">
        <f t="shared" si="6"/>
        <v>참</v>
      </c>
    </row>
    <row r="41" spans="2:19" x14ac:dyDescent="0.3">
      <c r="B41" s="54">
        <v>32</v>
      </c>
      <c r="C41" s="32" t="s">
        <v>56</v>
      </c>
      <c r="D41" s="11" t="s">
        <v>122</v>
      </c>
      <c r="E41" s="20">
        <f t="shared" si="7"/>
        <v>179</v>
      </c>
      <c r="F41" s="33">
        <v>76</v>
      </c>
      <c r="G41" s="33">
        <v>0</v>
      </c>
      <c r="H41" s="33">
        <v>103</v>
      </c>
      <c r="I41" s="34">
        <v>0</v>
      </c>
      <c r="J41" s="20">
        <f t="shared" si="5"/>
        <v>179</v>
      </c>
      <c r="K41" s="33">
        <v>0</v>
      </c>
      <c r="L41" s="33">
        <v>0</v>
      </c>
      <c r="M41" s="33">
        <v>166</v>
      </c>
      <c r="N41" s="33">
        <v>0</v>
      </c>
      <c r="O41" s="33">
        <v>0</v>
      </c>
      <c r="P41" s="105">
        <v>13</v>
      </c>
      <c r="Q41" s="77" t="str">
        <f t="shared" si="6"/>
        <v>참</v>
      </c>
      <c r="R41" s="140">
        <v>13</v>
      </c>
      <c r="S41" s="140">
        <v>13</v>
      </c>
    </row>
    <row r="42" spans="2:19" x14ac:dyDescent="0.3">
      <c r="B42" s="54">
        <v>33</v>
      </c>
      <c r="C42" s="32" t="s">
        <v>57</v>
      </c>
      <c r="D42" s="11" t="s">
        <v>121</v>
      </c>
      <c r="E42" s="20">
        <f t="shared" si="7"/>
        <v>4868</v>
      </c>
      <c r="F42" s="33">
        <v>199</v>
      </c>
      <c r="G42" s="33">
        <v>316</v>
      </c>
      <c r="H42" s="33">
        <v>4353</v>
      </c>
      <c r="I42" s="34">
        <v>0</v>
      </c>
      <c r="J42" s="20">
        <f t="shared" si="5"/>
        <v>4868</v>
      </c>
      <c r="K42" s="33">
        <v>847</v>
      </c>
      <c r="L42" s="33">
        <v>81</v>
      </c>
      <c r="M42" s="33">
        <v>951</v>
      </c>
      <c r="N42" s="33">
        <v>1032</v>
      </c>
      <c r="O42" s="33">
        <v>1018</v>
      </c>
      <c r="P42" s="105">
        <v>939</v>
      </c>
      <c r="Q42" s="77" t="str">
        <f t="shared" si="6"/>
        <v>참</v>
      </c>
    </row>
    <row r="43" spans="2:19" x14ac:dyDescent="0.3">
      <c r="B43" s="54">
        <v>34</v>
      </c>
      <c r="C43" s="32" t="s">
        <v>58</v>
      </c>
      <c r="D43" s="11" t="s">
        <v>119</v>
      </c>
      <c r="E43" s="20">
        <f t="shared" si="7"/>
        <v>0</v>
      </c>
      <c r="F43" s="33">
        <v>0</v>
      </c>
      <c r="G43" s="33">
        <v>0</v>
      </c>
      <c r="H43" s="33">
        <v>0</v>
      </c>
      <c r="I43" s="34">
        <v>0</v>
      </c>
      <c r="J43" s="20">
        <f t="shared" si="5"/>
        <v>0</v>
      </c>
      <c r="K43" s="33">
        <v>0</v>
      </c>
      <c r="L43" s="33">
        <v>0</v>
      </c>
      <c r="M43" s="33">
        <v>0</v>
      </c>
      <c r="N43" s="33">
        <v>0</v>
      </c>
      <c r="O43" s="33"/>
      <c r="P43" s="105"/>
      <c r="Q43" s="77" t="str">
        <f t="shared" si="6"/>
        <v>참</v>
      </c>
    </row>
    <row r="44" spans="2:19" x14ac:dyDescent="0.3">
      <c r="B44" s="46" t="s">
        <v>80</v>
      </c>
      <c r="C44" s="5" t="s">
        <v>59</v>
      </c>
      <c r="D44" s="4"/>
      <c r="E44" s="18">
        <f>SUBTOTAL(9,E45:E52)</f>
        <v>51736</v>
      </c>
      <c r="F44" s="6">
        <f t="shared" ref="F44:L44" si="14">SUBTOTAL(9,F45:F52)</f>
        <v>20750</v>
      </c>
      <c r="G44" s="6">
        <f t="shared" si="14"/>
        <v>9887</v>
      </c>
      <c r="H44" s="6">
        <f t="shared" si="14"/>
        <v>21099</v>
      </c>
      <c r="I44" s="19">
        <f t="shared" si="14"/>
        <v>0</v>
      </c>
      <c r="J44" s="18">
        <f t="shared" si="5"/>
        <v>51736</v>
      </c>
      <c r="K44" s="6">
        <f t="shared" si="14"/>
        <v>12847</v>
      </c>
      <c r="L44" s="6">
        <f t="shared" si="14"/>
        <v>2620</v>
      </c>
      <c r="M44" s="6">
        <f t="shared" ref="M44" si="15">SUBTOTAL(9,M45:M52)</f>
        <v>13643</v>
      </c>
      <c r="N44" s="42">
        <f>SUBTOTAL(9,N45:N52)</f>
        <v>8447</v>
      </c>
      <c r="O44" s="6">
        <f>SUBTOTAL(9,O45:O52)</f>
        <v>2601</v>
      </c>
      <c r="P44" s="100">
        <f>SUBTOTAL(9,P45:P52)</f>
        <v>11578</v>
      </c>
      <c r="Q44" s="77" t="str">
        <f t="shared" si="6"/>
        <v>참</v>
      </c>
    </row>
    <row r="45" spans="2:19" x14ac:dyDescent="0.3">
      <c r="B45" s="56">
        <v>35</v>
      </c>
      <c r="C45" s="25" t="s">
        <v>60</v>
      </c>
      <c r="D45" s="9" t="s">
        <v>87</v>
      </c>
      <c r="E45" s="20">
        <f t="shared" si="7"/>
        <v>8500</v>
      </c>
      <c r="F45" s="35">
        <v>5950</v>
      </c>
      <c r="G45" s="35">
        <v>765</v>
      </c>
      <c r="H45" s="35">
        <v>1785</v>
      </c>
      <c r="I45" s="36">
        <v>0</v>
      </c>
      <c r="J45" s="20">
        <f t="shared" si="5"/>
        <v>8500</v>
      </c>
      <c r="K45" s="35">
        <v>650</v>
      </c>
      <c r="L45" s="35">
        <v>0</v>
      </c>
      <c r="M45" s="35">
        <v>2450</v>
      </c>
      <c r="N45" s="35">
        <v>3571</v>
      </c>
      <c r="O45" s="35">
        <v>1829</v>
      </c>
      <c r="P45" s="107">
        <v>0</v>
      </c>
      <c r="Q45" s="77" t="str">
        <f t="shared" si="6"/>
        <v>참</v>
      </c>
    </row>
    <row r="46" spans="2:19" x14ac:dyDescent="0.3">
      <c r="B46" s="56">
        <v>36</v>
      </c>
      <c r="C46" s="25" t="s">
        <v>61</v>
      </c>
      <c r="D46" s="9" t="s">
        <v>30</v>
      </c>
      <c r="E46" s="20">
        <f t="shared" si="7"/>
        <v>7450</v>
      </c>
      <c r="F46" s="35">
        <v>3800</v>
      </c>
      <c r="G46" s="35">
        <v>1600</v>
      </c>
      <c r="H46" s="35">
        <v>2050</v>
      </c>
      <c r="I46" s="36">
        <v>0</v>
      </c>
      <c r="J46" s="20">
        <f t="shared" si="5"/>
        <v>7450</v>
      </c>
      <c r="K46" s="35">
        <v>2050</v>
      </c>
      <c r="L46" s="35">
        <v>650</v>
      </c>
      <c r="M46" s="35">
        <v>2700</v>
      </c>
      <c r="N46" s="35">
        <v>1800</v>
      </c>
      <c r="O46" s="35">
        <v>250</v>
      </c>
      <c r="P46" s="107">
        <v>0</v>
      </c>
      <c r="Q46" s="77" t="str">
        <f t="shared" si="6"/>
        <v>참</v>
      </c>
    </row>
    <row r="47" spans="2:19" x14ac:dyDescent="0.3">
      <c r="B47" s="56">
        <v>37</v>
      </c>
      <c r="C47" s="25" t="s">
        <v>62</v>
      </c>
      <c r="D47" s="9" t="s">
        <v>30</v>
      </c>
      <c r="E47" s="20">
        <f t="shared" si="7"/>
        <v>17800</v>
      </c>
      <c r="F47" s="35">
        <v>8000</v>
      </c>
      <c r="G47" s="35">
        <v>2397</v>
      </c>
      <c r="H47" s="35">
        <v>7403</v>
      </c>
      <c r="I47" s="36">
        <v>0</v>
      </c>
      <c r="J47" s="20">
        <f t="shared" si="5"/>
        <v>17800</v>
      </c>
      <c r="K47" s="35">
        <v>3520</v>
      </c>
      <c r="L47" s="35">
        <v>0</v>
      </c>
      <c r="M47" s="35">
        <v>1658</v>
      </c>
      <c r="N47" s="35">
        <v>522</v>
      </c>
      <c r="O47" s="35">
        <v>522</v>
      </c>
      <c r="P47" s="107">
        <v>11578</v>
      </c>
      <c r="Q47" s="77" t="str">
        <f t="shared" si="6"/>
        <v>참</v>
      </c>
    </row>
    <row r="48" spans="2:19" x14ac:dyDescent="0.3">
      <c r="B48" s="56">
        <v>38</v>
      </c>
      <c r="C48" s="25" t="s">
        <v>63</v>
      </c>
      <c r="D48" s="9" t="s">
        <v>87</v>
      </c>
      <c r="E48" s="20">
        <f t="shared" si="7"/>
        <v>3000</v>
      </c>
      <c r="F48" s="35">
        <v>0</v>
      </c>
      <c r="G48" s="35">
        <v>1950</v>
      </c>
      <c r="H48" s="35">
        <v>1050</v>
      </c>
      <c r="I48" s="36">
        <v>0</v>
      </c>
      <c r="J48" s="20">
        <f t="shared" si="5"/>
        <v>3000</v>
      </c>
      <c r="K48" s="35">
        <v>948</v>
      </c>
      <c r="L48" s="35">
        <v>0</v>
      </c>
      <c r="M48" s="35">
        <v>2052</v>
      </c>
      <c r="N48" s="35">
        <v>0</v>
      </c>
      <c r="O48" s="35">
        <v>0</v>
      </c>
      <c r="P48" s="107">
        <v>0</v>
      </c>
      <c r="Q48" s="77" t="str">
        <f t="shared" si="6"/>
        <v>참</v>
      </c>
    </row>
    <row r="49" spans="2:17" x14ac:dyDescent="0.3">
      <c r="B49" s="56">
        <v>39</v>
      </c>
      <c r="C49" s="25" t="s">
        <v>64</v>
      </c>
      <c r="D49" s="9" t="s">
        <v>85</v>
      </c>
      <c r="E49" s="20">
        <f t="shared" si="7"/>
        <v>2830</v>
      </c>
      <c r="F49" s="35">
        <v>0</v>
      </c>
      <c r="G49" s="35">
        <v>0</v>
      </c>
      <c r="H49" s="35">
        <v>2830</v>
      </c>
      <c r="I49" s="36">
        <v>0</v>
      </c>
      <c r="J49" s="20">
        <f t="shared" si="5"/>
        <v>2830</v>
      </c>
      <c r="K49" s="35">
        <v>0</v>
      </c>
      <c r="L49" s="35">
        <v>20</v>
      </c>
      <c r="M49" s="35">
        <v>2810</v>
      </c>
      <c r="N49" s="35">
        <v>0</v>
      </c>
      <c r="O49" s="35">
        <v>0</v>
      </c>
      <c r="P49" s="107">
        <v>0</v>
      </c>
      <c r="Q49" s="77" t="str">
        <f t="shared" si="6"/>
        <v>참</v>
      </c>
    </row>
    <row r="50" spans="2:17" x14ac:dyDescent="0.3">
      <c r="B50" s="56">
        <v>40</v>
      </c>
      <c r="C50" s="25" t="s">
        <v>65</v>
      </c>
      <c r="D50" s="9" t="s">
        <v>30</v>
      </c>
      <c r="E50" s="20">
        <f t="shared" si="7"/>
        <v>1000</v>
      </c>
      <c r="F50" s="35">
        <v>0</v>
      </c>
      <c r="G50" s="35">
        <v>0</v>
      </c>
      <c r="H50" s="35">
        <v>1000</v>
      </c>
      <c r="I50" s="36">
        <v>0</v>
      </c>
      <c r="J50" s="20">
        <f t="shared" si="5"/>
        <v>1000</v>
      </c>
      <c r="K50" s="35">
        <v>0</v>
      </c>
      <c r="L50" s="35">
        <v>0</v>
      </c>
      <c r="M50" s="35">
        <v>1000</v>
      </c>
      <c r="N50" s="35">
        <v>0</v>
      </c>
      <c r="O50" s="35">
        <v>0</v>
      </c>
      <c r="P50" s="107">
        <v>0</v>
      </c>
      <c r="Q50" s="77" t="str">
        <f t="shared" si="6"/>
        <v>참</v>
      </c>
    </row>
    <row r="51" spans="2:17" x14ac:dyDescent="0.3">
      <c r="B51" s="56">
        <v>41</v>
      </c>
      <c r="C51" s="25" t="s">
        <v>66</v>
      </c>
      <c r="D51" s="9" t="s">
        <v>30</v>
      </c>
      <c r="E51" s="20">
        <f t="shared" si="7"/>
        <v>3861</v>
      </c>
      <c r="F51" s="117">
        <v>3000</v>
      </c>
      <c r="G51" s="117">
        <v>0</v>
      </c>
      <c r="H51" s="117">
        <v>861</v>
      </c>
      <c r="I51" s="118">
        <v>0</v>
      </c>
      <c r="J51" s="20">
        <f t="shared" si="5"/>
        <v>3861</v>
      </c>
      <c r="K51" s="117">
        <v>1111</v>
      </c>
      <c r="L51" s="117">
        <v>650</v>
      </c>
      <c r="M51" s="117">
        <v>973</v>
      </c>
      <c r="N51" s="117">
        <v>1127</v>
      </c>
      <c r="O51" s="35">
        <v>0</v>
      </c>
      <c r="P51" s="107">
        <v>0</v>
      </c>
      <c r="Q51" s="77" t="str">
        <f t="shared" si="6"/>
        <v>참</v>
      </c>
    </row>
    <row r="52" spans="2:17" x14ac:dyDescent="0.3">
      <c r="B52" s="56">
        <v>42</v>
      </c>
      <c r="C52" s="25" t="s">
        <v>67</v>
      </c>
      <c r="D52" s="9" t="s">
        <v>30</v>
      </c>
      <c r="E52" s="20">
        <f t="shared" si="7"/>
        <v>7295</v>
      </c>
      <c r="F52" s="35">
        <v>0</v>
      </c>
      <c r="G52" s="35">
        <v>3175</v>
      </c>
      <c r="H52" s="35">
        <v>4120</v>
      </c>
      <c r="I52" s="36">
        <v>0</v>
      </c>
      <c r="J52" s="20">
        <f t="shared" si="5"/>
        <v>7295</v>
      </c>
      <c r="K52" s="35">
        <v>4568</v>
      </c>
      <c r="L52" s="35">
        <v>1300</v>
      </c>
      <c r="M52" s="35">
        <v>0</v>
      </c>
      <c r="N52" s="35">
        <v>1427</v>
      </c>
      <c r="O52" s="35">
        <v>0</v>
      </c>
      <c r="P52" s="107">
        <v>0</v>
      </c>
      <c r="Q52" s="77" t="str">
        <f t="shared" si="6"/>
        <v>참</v>
      </c>
    </row>
    <row r="53" spans="2:17" x14ac:dyDescent="0.3">
      <c r="B53" s="46" t="s">
        <v>81</v>
      </c>
      <c r="C53" s="5" t="s">
        <v>68</v>
      </c>
      <c r="D53" s="4"/>
      <c r="E53" s="18">
        <f t="shared" ref="E53:L53" si="16">SUBTOTAL(9,E54:E64)</f>
        <v>264166</v>
      </c>
      <c r="F53" s="6">
        <f t="shared" si="16"/>
        <v>131899</v>
      </c>
      <c r="G53" s="6">
        <f t="shared" si="16"/>
        <v>34108</v>
      </c>
      <c r="H53" s="6">
        <f t="shared" si="16"/>
        <v>71381</v>
      </c>
      <c r="I53" s="19">
        <f t="shared" si="16"/>
        <v>26778</v>
      </c>
      <c r="J53" s="18">
        <f t="shared" si="5"/>
        <v>264166</v>
      </c>
      <c r="K53" s="6">
        <f t="shared" si="16"/>
        <v>152626</v>
      </c>
      <c r="L53" s="6">
        <f t="shared" si="16"/>
        <v>4593</v>
      </c>
      <c r="M53" s="6">
        <f t="shared" ref="M53" si="17">SUBTOTAL(9,M54:M64)</f>
        <v>49180</v>
      </c>
      <c r="N53" s="42">
        <f>SUBTOTAL(9,N54:N64)</f>
        <v>21767</v>
      </c>
      <c r="O53" s="6">
        <f>SUBTOTAL(9,O54:O64)</f>
        <v>24219</v>
      </c>
      <c r="P53" s="100">
        <f>SUBTOTAL(9,P54:P64)</f>
        <v>11781</v>
      </c>
      <c r="Q53" s="77" t="str">
        <f t="shared" si="6"/>
        <v>참</v>
      </c>
    </row>
    <row r="54" spans="2:17" x14ac:dyDescent="0.3">
      <c r="B54" s="58">
        <v>43</v>
      </c>
      <c r="C54" s="37" t="s">
        <v>69</v>
      </c>
      <c r="D54" s="8" t="s">
        <v>101</v>
      </c>
      <c r="E54" s="20">
        <f t="shared" si="7"/>
        <v>10072</v>
      </c>
      <c r="F54" s="119">
        <v>10000</v>
      </c>
      <c r="G54" s="119">
        <v>0</v>
      </c>
      <c r="H54" s="119">
        <v>72</v>
      </c>
      <c r="I54" s="120">
        <v>0</v>
      </c>
      <c r="J54" s="20">
        <f t="shared" si="5"/>
        <v>10072</v>
      </c>
      <c r="K54" s="119">
        <v>72</v>
      </c>
      <c r="L54" s="119">
        <v>300</v>
      </c>
      <c r="M54" s="119">
        <v>1200</v>
      </c>
      <c r="N54" s="119">
        <v>3000</v>
      </c>
      <c r="O54" s="38">
        <v>3500</v>
      </c>
      <c r="P54" s="108">
        <v>2000</v>
      </c>
      <c r="Q54" s="77" t="str">
        <f t="shared" si="6"/>
        <v>참</v>
      </c>
    </row>
    <row r="55" spans="2:17" x14ac:dyDescent="0.3">
      <c r="B55" s="58">
        <v>44</v>
      </c>
      <c r="C55" s="37" t="s">
        <v>70</v>
      </c>
      <c r="D55" s="8" t="s">
        <v>103</v>
      </c>
      <c r="E55" s="20">
        <f t="shared" si="7"/>
        <v>7397</v>
      </c>
      <c r="F55" s="38">
        <v>0</v>
      </c>
      <c r="G55" s="38">
        <v>0</v>
      </c>
      <c r="H55" s="38">
        <v>4942</v>
      </c>
      <c r="I55" s="40">
        <v>2455</v>
      </c>
      <c r="J55" s="20">
        <f t="shared" si="5"/>
        <v>7397</v>
      </c>
      <c r="K55" s="38">
        <v>3196</v>
      </c>
      <c r="L55" s="38">
        <v>0</v>
      </c>
      <c r="M55" s="38">
        <v>2938</v>
      </c>
      <c r="N55" s="38">
        <v>1263</v>
      </c>
      <c r="O55" s="38">
        <v>0</v>
      </c>
      <c r="P55" s="108">
        <v>0</v>
      </c>
      <c r="Q55" s="77" t="str">
        <f t="shared" si="6"/>
        <v>참</v>
      </c>
    </row>
    <row r="56" spans="2:17" x14ac:dyDescent="0.3">
      <c r="B56" s="58">
        <v>45</v>
      </c>
      <c r="C56" s="37" t="s">
        <v>71</v>
      </c>
      <c r="D56" s="8" t="s">
        <v>89</v>
      </c>
      <c r="E56" s="20">
        <f t="shared" si="7"/>
        <v>16995</v>
      </c>
      <c r="F56" s="38">
        <v>2400</v>
      </c>
      <c r="G56" s="38">
        <v>720</v>
      </c>
      <c r="H56" s="38">
        <v>13875</v>
      </c>
      <c r="I56" s="40">
        <v>0</v>
      </c>
      <c r="J56" s="20">
        <f t="shared" si="5"/>
        <v>16995</v>
      </c>
      <c r="K56" s="38">
        <v>14394</v>
      </c>
      <c r="L56" s="38">
        <v>0</v>
      </c>
      <c r="M56" s="38">
        <v>2601</v>
      </c>
      <c r="N56" s="38"/>
      <c r="O56" s="38"/>
      <c r="P56" s="108"/>
      <c r="Q56" s="77" t="str">
        <f t="shared" si="6"/>
        <v>참</v>
      </c>
    </row>
    <row r="57" spans="2:17" x14ac:dyDescent="0.3">
      <c r="B57" s="58">
        <v>46</v>
      </c>
      <c r="C57" s="37" t="s">
        <v>72</v>
      </c>
      <c r="D57" s="8" t="s">
        <v>73</v>
      </c>
      <c r="E57" s="20">
        <f t="shared" si="7"/>
        <v>149437</v>
      </c>
      <c r="F57" s="38">
        <v>102192</v>
      </c>
      <c r="G57" s="38">
        <v>3868</v>
      </c>
      <c r="H57" s="38">
        <v>19054</v>
      </c>
      <c r="I57" s="40">
        <v>24323</v>
      </c>
      <c r="J57" s="20">
        <f t="shared" si="5"/>
        <v>149437</v>
      </c>
      <c r="K57" s="38">
        <v>80215</v>
      </c>
      <c r="L57" s="38">
        <v>510</v>
      </c>
      <c r="M57" s="38">
        <v>23168</v>
      </c>
      <c r="N57" s="38">
        <v>17049</v>
      </c>
      <c r="O57" s="38">
        <v>18714</v>
      </c>
      <c r="P57" s="108">
        <v>9781</v>
      </c>
      <c r="Q57" s="77" t="str">
        <f t="shared" si="6"/>
        <v>참</v>
      </c>
    </row>
    <row r="58" spans="2:17" x14ac:dyDescent="0.3">
      <c r="B58" s="58">
        <v>47</v>
      </c>
      <c r="C58" s="37" t="s">
        <v>123</v>
      </c>
      <c r="D58" s="8" t="s">
        <v>73</v>
      </c>
      <c r="E58" s="20">
        <f t="shared" si="7"/>
        <v>4979</v>
      </c>
      <c r="F58" s="72">
        <v>3485</v>
      </c>
      <c r="G58" s="72">
        <v>448</v>
      </c>
      <c r="H58" s="72">
        <v>1046</v>
      </c>
      <c r="I58" s="73">
        <v>0</v>
      </c>
      <c r="J58" s="20">
        <f t="shared" si="5"/>
        <v>4979</v>
      </c>
      <c r="K58" s="72">
        <v>4979</v>
      </c>
      <c r="L58" s="72">
        <v>0</v>
      </c>
      <c r="M58" s="72">
        <v>0</v>
      </c>
      <c r="N58" s="38">
        <v>0</v>
      </c>
      <c r="O58" s="38">
        <v>0</v>
      </c>
      <c r="P58" s="108">
        <v>0</v>
      </c>
      <c r="Q58" s="77" t="str">
        <f t="shared" si="6"/>
        <v>참</v>
      </c>
    </row>
    <row r="59" spans="2:17" x14ac:dyDescent="0.3">
      <c r="B59" s="58">
        <v>48</v>
      </c>
      <c r="C59" s="37" t="s">
        <v>75</v>
      </c>
      <c r="D59" s="8" t="s">
        <v>73</v>
      </c>
      <c r="E59" s="20">
        <f t="shared" si="7"/>
        <v>28818</v>
      </c>
      <c r="F59" s="38">
        <v>4617</v>
      </c>
      <c r="G59" s="38">
        <v>18149</v>
      </c>
      <c r="H59" s="38">
        <v>6052</v>
      </c>
      <c r="I59" s="40">
        <v>0</v>
      </c>
      <c r="J59" s="20">
        <f t="shared" si="5"/>
        <v>28818</v>
      </c>
      <c r="K59" s="38">
        <v>25127</v>
      </c>
      <c r="L59" s="38">
        <v>0</v>
      </c>
      <c r="M59" s="38">
        <v>3691</v>
      </c>
      <c r="N59" s="38">
        <v>0</v>
      </c>
      <c r="O59" s="38">
        <v>0</v>
      </c>
      <c r="P59" s="108">
        <v>0</v>
      </c>
      <c r="Q59" s="77" t="str">
        <f t="shared" si="6"/>
        <v>참</v>
      </c>
    </row>
    <row r="60" spans="2:17" x14ac:dyDescent="0.3">
      <c r="B60" s="58">
        <v>49</v>
      </c>
      <c r="C60" s="37" t="s">
        <v>76</v>
      </c>
      <c r="D60" s="8" t="s">
        <v>73</v>
      </c>
      <c r="E60" s="20">
        <f t="shared" si="7"/>
        <v>8500</v>
      </c>
      <c r="F60" s="38">
        <v>0</v>
      </c>
      <c r="G60" s="38">
        <v>6715</v>
      </c>
      <c r="H60" s="38">
        <v>1785</v>
      </c>
      <c r="I60" s="40">
        <v>0</v>
      </c>
      <c r="J60" s="20">
        <f t="shared" si="5"/>
        <v>8500</v>
      </c>
      <c r="K60" s="38">
        <v>2743</v>
      </c>
      <c r="L60" s="38">
        <v>0</v>
      </c>
      <c r="M60" s="38">
        <v>5757</v>
      </c>
      <c r="N60" s="38">
        <v>0</v>
      </c>
      <c r="O60" s="38">
        <v>0</v>
      </c>
      <c r="P60" s="108">
        <v>0</v>
      </c>
      <c r="Q60" s="77" t="str">
        <f t="shared" si="6"/>
        <v>참</v>
      </c>
    </row>
    <row r="61" spans="2:17" x14ac:dyDescent="0.3">
      <c r="B61" s="58">
        <v>50</v>
      </c>
      <c r="C61" s="37" t="s">
        <v>99</v>
      </c>
      <c r="D61" s="8" t="s">
        <v>85</v>
      </c>
      <c r="E61" s="20">
        <f t="shared" si="7"/>
        <v>5958</v>
      </c>
      <c r="F61" s="38">
        <v>0</v>
      </c>
      <c r="G61" s="38">
        <v>2018</v>
      </c>
      <c r="H61" s="38">
        <v>3940</v>
      </c>
      <c r="I61" s="40">
        <v>0</v>
      </c>
      <c r="J61" s="20">
        <f t="shared" si="5"/>
        <v>5958</v>
      </c>
      <c r="K61" s="38">
        <v>0</v>
      </c>
      <c r="L61" s="38">
        <v>1183</v>
      </c>
      <c r="M61" s="38">
        <v>4775</v>
      </c>
      <c r="N61" s="38">
        <v>0</v>
      </c>
      <c r="O61" s="38">
        <v>0</v>
      </c>
      <c r="P61" s="108">
        <v>0</v>
      </c>
      <c r="Q61" s="77" t="str">
        <f t="shared" si="6"/>
        <v>참</v>
      </c>
    </row>
    <row r="62" spans="2:17" x14ac:dyDescent="0.3">
      <c r="B62" s="58">
        <v>51</v>
      </c>
      <c r="C62" s="37" t="s">
        <v>100</v>
      </c>
      <c r="D62" s="8" t="s">
        <v>85</v>
      </c>
      <c r="E62" s="20">
        <f t="shared" si="7"/>
        <v>4600</v>
      </c>
      <c r="F62" s="38">
        <v>300</v>
      </c>
      <c r="G62" s="38">
        <v>90</v>
      </c>
      <c r="H62" s="38">
        <v>4210</v>
      </c>
      <c r="I62" s="40">
        <v>0</v>
      </c>
      <c r="J62" s="20">
        <f t="shared" si="5"/>
        <v>4600</v>
      </c>
      <c r="K62" s="38">
        <v>1000</v>
      </c>
      <c r="L62" s="38">
        <v>2600</v>
      </c>
      <c r="M62" s="38">
        <v>950</v>
      </c>
      <c r="N62" s="38">
        <v>50</v>
      </c>
      <c r="O62" s="38">
        <v>0</v>
      </c>
      <c r="P62" s="108">
        <v>0</v>
      </c>
      <c r="Q62" s="77" t="str">
        <f t="shared" si="6"/>
        <v>참</v>
      </c>
    </row>
    <row r="63" spans="2:17" x14ac:dyDescent="0.3">
      <c r="B63" s="58">
        <v>52</v>
      </c>
      <c r="C63" s="68" t="s">
        <v>95</v>
      </c>
      <c r="D63" s="69" t="s">
        <v>24</v>
      </c>
      <c r="E63" s="71">
        <f t="shared" ref="E63:E64" si="18">SUM(F63:I63)</f>
        <v>2210</v>
      </c>
      <c r="F63" s="160">
        <v>1105</v>
      </c>
      <c r="G63" s="160">
        <v>0</v>
      </c>
      <c r="H63" s="160">
        <v>1105</v>
      </c>
      <c r="I63" s="161">
        <v>0</v>
      </c>
      <c r="J63" s="159">
        <f t="shared" si="5"/>
        <v>2210</v>
      </c>
      <c r="K63" s="160">
        <v>0</v>
      </c>
      <c r="L63" s="160">
        <v>0</v>
      </c>
      <c r="M63" s="160">
        <v>200</v>
      </c>
      <c r="N63" s="160">
        <v>405</v>
      </c>
      <c r="O63" s="160">
        <v>1605</v>
      </c>
      <c r="P63" s="162">
        <v>0</v>
      </c>
      <c r="Q63" s="77" t="str">
        <f t="shared" si="6"/>
        <v>참</v>
      </c>
    </row>
    <row r="64" spans="2:17" ht="17.25" thickBot="1" x14ac:dyDescent="0.35">
      <c r="B64" s="58">
        <v>53</v>
      </c>
      <c r="C64" s="60" t="s">
        <v>96</v>
      </c>
      <c r="D64" s="61" t="s">
        <v>103</v>
      </c>
      <c r="E64" s="21">
        <f t="shared" si="18"/>
        <v>25200</v>
      </c>
      <c r="F64" s="85">
        <v>7800</v>
      </c>
      <c r="G64" s="85">
        <v>2100</v>
      </c>
      <c r="H64" s="85">
        <v>15300</v>
      </c>
      <c r="I64" s="86">
        <v>0</v>
      </c>
      <c r="J64" s="20">
        <f t="shared" si="5"/>
        <v>25200</v>
      </c>
      <c r="K64" s="39">
        <v>20900</v>
      </c>
      <c r="L64" s="39">
        <v>0</v>
      </c>
      <c r="M64" s="39">
        <v>3900</v>
      </c>
      <c r="N64" s="39">
        <v>0</v>
      </c>
      <c r="O64" s="39">
        <v>400</v>
      </c>
      <c r="P64" s="109">
        <v>0</v>
      </c>
      <c r="Q64" s="77" t="str">
        <f t="shared" si="6"/>
        <v>참</v>
      </c>
    </row>
    <row r="69" spans="15:15" x14ac:dyDescent="0.3">
      <c r="O69">
        <v>1</v>
      </c>
    </row>
  </sheetData>
  <mergeCells count="13">
    <mergeCell ref="J3:J4"/>
    <mergeCell ref="J2:P2"/>
    <mergeCell ref="L3:P3"/>
    <mergeCell ref="B1:P1"/>
    <mergeCell ref="B2:B4"/>
    <mergeCell ref="C2:C4"/>
    <mergeCell ref="D2:D4"/>
    <mergeCell ref="E2:I2"/>
    <mergeCell ref="E3:E4"/>
    <mergeCell ref="F3:F4"/>
    <mergeCell ref="G3:G4"/>
    <mergeCell ref="H3:H4"/>
    <mergeCell ref="I3:I4"/>
  </mergeCells>
  <phoneticPr fontId="1" type="noConversion"/>
  <pageMargins left="0.7" right="0.7" top="0.75" bottom="0.75" header="0.3" footer="0.3"/>
  <pageSetup paperSize="9" scale="47" orientation="portrait" verticalDpi="0" r:id="rId1"/>
  <colBreaks count="1" manualBreakCount="1">
    <brk id="16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확보계획</vt:lpstr>
      <vt:lpstr>확보실적</vt:lpstr>
      <vt:lpstr>확보계획!Print_Area</vt:lpstr>
      <vt:lpstr>확보실적!Print_Area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2024-02-12T09:30:53Z</cp:lastPrinted>
  <dcterms:created xsi:type="dcterms:W3CDTF">2022-12-26T06:55:15Z</dcterms:created>
  <dcterms:modified xsi:type="dcterms:W3CDTF">2025-12-26T11:53:12Z</dcterms:modified>
</cp:coreProperties>
</file>